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DieseArbeitsmappe" defaultThemeVersion="124226"/>
  <mc:AlternateContent xmlns:mc="http://schemas.openxmlformats.org/markup-compatibility/2006">
    <mc:Choice Requires="x15">
      <x15ac:absPath xmlns:x15ac="http://schemas.microsoft.com/office/spreadsheetml/2010/11/ac" url="O:\PROGRAMM_Praxis\Arbeitshilfen\AH_Eckert_Sebast\Dateien\2026\Datenbank_final\"/>
    </mc:Choice>
  </mc:AlternateContent>
  <xr:revisionPtr revIDLastSave="0" documentId="13_ncr:11_{E65B14AA-FE22-4B3B-A6C0-2A1B72707583}" xr6:coauthVersionLast="47" xr6:coauthVersionMax="47" xr10:uidLastSave="{00000000-0000-0000-0000-000000000000}"/>
  <workbookProtection workbookAlgorithmName="SHA-512" workbookHashValue="MLcygVQ9niebe0ZOkxNWtbd6iqOstAjwHeclHAa2OqxsARDiKOq8bCzbx2l4oZshaCpb78025EBi6O8H+OwX5g==" workbookSaltValue="R6jE20GuUQgT5gF0blYeqA==" workbookSpinCount="100000" lockStructure="1"/>
  <bookViews>
    <workbookView xWindow="-110" yWindow="-110" windowWidth="19420" windowHeight="11620" tabRatio="892" activeTab="4" xr2:uid="{00000000-000D-0000-FFFF-FFFF00000000}"/>
  </bookViews>
  <sheets>
    <sheet name="Version_Hinweise" sheetId="33" r:id="rId1"/>
    <sheet name="Inhalt" sheetId="6" r:id="rId2"/>
    <sheet name="Empfehlung" sheetId="11" r:id="rId3"/>
    <sheet name="Beispiele" sheetId="24" r:id="rId4"/>
    <sheet name="RK eintägig (mit Berechnung)" sheetId="27" r:id="rId5"/>
    <sheet name="RK mehrtägig (mit Berechnung)" sheetId="32" r:id="rId6"/>
    <sheet name="RK Monat 1" sheetId="10" r:id="rId7"/>
    <sheet name="RK Monat 2" sheetId="12" r:id="rId8"/>
    <sheet name="RK eintägig" sheetId="14" r:id="rId9"/>
    <sheet name="RK mehrtägig" sheetId="15" r:id="rId10"/>
    <sheet name="RK quer" sheetId="16" r:id="rId11"/>
  </sheets>
  <externalReferences>
    <externalReference r:id="rId12"/>
    <externalReference r:id="rId13"/>
  </externalReferences>
  <definedNames>
    <definedName name="Aufträge">[1]Deckungsbeiträge!$L$254</definedName>
    <definedName name="_xlnm.Print_Area" localSheetId="3">Beispiele!$2:$57</definedName>
    <definedName name="_xlnm.Print_Area" localSheetId="2">Empfehlung!$A$1:$D$60</definedName>
    <definedName name="_xlnm.Print_Area" localSheetId="4">'RK eintägig (mit Berechnung)'!$A$1:$O$86</definedName>
    <definedName name="_xlnm.Print_Area" localSheetId="5">'RK mehrtägig (mit Berechnung)'!$A$1:$O$118</definedName>
    <definedName name="Gemeinkosten">'[2]Kalkulation mit Zuschlag'!$B$19</definedName>
    <definedName name="Gewinn">'[2]Kalkulation mit Zuschlag'!$B$21</definedName>
    <definedName name="GKI">'[2]Kalkulation mit Zuschlag'!$B$34</definedName>
    <definedName name="GZuschlag">'[2]Kalkulation mit Zuschlag'!$B$36</definedName>
    <definedName name="MWST">'[2]Kalkulation mit Zuschlag'!$B$23</definedName>
    <definedName name="MWSTI">'[2]Kalkulation mit Zuschlag'!$B$38</definedName>
    <definedName name="Stdatzgetraenke">'[2]Kalkulation mit Arbeitszeit'!$B$43</definedName>
    <definedName name="Stundensatz">'[2]Kalkulation mit Arbeitszeit'!$B$24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27" l="1"/>
  <c r="H72" i="27"/>
  <c r="H71" i="27"/>
  <c r="H75" i="27" l="1"/>
  <c r="L112" i="32"/>
  <c r="H107" i="32"/>
  <c r="H106" i="32"/>
  <c r="G105" i="32"/>
  <c r="S100" i="32"/>
  <c r="H100" i="32" s="1"/>
  <c r="Q100" i="32"/>
  <c r="S99" i="32"/>
  <c r="H99" i="32" s="1"/>
  <c r="Q99" i="32"/>
  <c r="S98" i="32"/>
  <c r="Q98" i="32"/>
  <c r="H93" i="32"/>
  <c r="H89" i="32"/>
  <c r="G89" i="32"/>
  <c r="H94" i="32" s="1"/>
  <c r="G88" i="32"/>
  <c r="H88" i="32" s="1"/>
  <c r="G87" i="32"/>
  <c r="H87" i="32" s="1"/>
  <c r="S84" i="32"/>
  <c r="H84" i="32" s="1"/>
  <c r="Q84" i="32"/>
  <c r="S83" i="32"/>
  <c r="H83" i="32" s="1"/>
  <c r="Q83" i="32"/>
  <c r="S82" i="32"/>
  <c r="Q82" i="32"/>
  <c r="J76" i="32"/>
  <c r="H59" i="32"/>
  <c r="J68" i="32" s="1"/>
  <c r="H53" i="32"/>
  <c r="J53" i="32" s="1"/>
  <c r="H47" i="32"/>
  <c r="D45" i="32"/>
  <c r="D105" i="32" s="1"/>
  <c r="H44" i="32"/>
  <c r="H38" i="32"/>
  <c r="D36" i="32"/>
  <c r="H36" i="32" s="1"/>
  <c r="H35" i="32"/>
  <c r="D29" i="32"/>
  <c r="H29" i="32" s="1"/>
  <c r="D27" i="32"/>
  <c r="H27" i="32" s="1"/>
  <c r="L12" i="32"/>
  <c r="J10" i="32"/>
  <c r="D25" i="32" s="1"/>
  <c r="H25" i="32" s="1"/>
  <c r="S102" i="32" l="1"/>
  <c r="S85" i="32"/>
  <c r="H82" i="32"/>
  <c r="T85" i="32" s="1"/>
  <c r="J84" i="32" s="1"/>
  <c r="H98" i="32"/>
  <c r="T102" i="32" s="1"/>
  <c r="J100" i="32" s="1"/>
  <c r="H92" i="32"/>
  <c r="R87" i="32" s="1"/>
  <c r="R89" i="32"/>
  <c r="R93" i="32"/>
  <c r="R94" i="32"/>
  <c r="R92" i="32"/>
  <c r="H105" i="32"/>
  <c r="J107" i="32" s="1"/>
  <c r="H45" i="32"/>
  <c r="J48" i="32" s="1"/>
  <c r="J29" i="32"/>
  <c r="J39" i="32"/>
  <c r="R88" i="32"/>
  <c r="R90" i="32" l="1"/>
  <c r="J94" i="32" s="1"/>
  <c r="R112" i="32" s="1"/>
  <c r="J112" i="32" s="1"/>
  <c r="J116" i="32" s="1"/>
  <c r="H50" i="27" l="1"/>
  <c r="H52" i="27"/>
  <c r="H51" i="27"/>
  <c r="M12" i="27" l="1"/>
  <c r="U11" i="27"/>
  <c r="U13" i="27"/>
  <c r="K13" i="27" s="1"/>
  <c r="H28" i="27" s="1"/>
  <c r="T11" i="27"/>
  <c r="S52" i="27"/>
  <c r="S51" i="27"/>
  <c r="S50" i="27"/>
  <c r="T13" i="27"/>
  <c r="I34" i="27"/>
  <c r="K43" i="27" s="1"/>
  <c r="K64" i="27"/>
  <c r="R11" i="12"/>
  <c r="Q11" i="12" s="1"/>
  <c r="U11" i="12" s="1"/>
  <c r="B12" i="12"/>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R12" i="12"/>
  <c r="Q12" i="12" s="1"/>
  <c r="U12" i="12" s="1"/>
  <c r="R13" i="12"/>
  <c r="Q13" i="12" s="1"/>
  <c r="U13" i="12" s="1"/>
  <c r="R14" i="12"/>
  <c r="Q14" i="12" s="1"/>
  <c r="U14" i="12" s="1"/>
  <c r="R15" i="12"/>
  <c r="Q15" i="12" s="1"/>
  <c r="U15" i="12" s="1"/>
  <c r="R16" i="12"/>
  <c r="Q16" i="12" s="1"/>
  <c r="U16" i="12" s="1"/>
  <c r="R17" i="12"/>
  <c r="Q17" i="12" s="1"/>
  <c r="U17" i="12" s="1"/>
  <c r="R18" i="12"/>
  <c r="Q18" i="12" s="1"/>
  <c r="U18" i="12" s="1"/>
  <c r="R19" i="12"/>
  <c r="Q19" i="12" s="1"/>
  <c r="U19" i="12" s="1"/>
  <c r="R20" i="12"/>
  <c r="Q20" i="12" s="1"/>
  <c r="U20" i="12" s="1"/>
  <c r="R21" i="12"/>
  <c r="Q21" i="12" s="1"/>
  <c r="U21" i="12" s="1"/>
  <c r="R22" i="12"/>
  <c r="Q22" i="12" s="1"/>
  <c r="U22" i="12" s="1"/>
  <c r="R23" i="12"/>
  <c r="Q23" i="12" s="1"/>
  <c r="U23" i="12" s="1"/>
  <c r="R24" i="12"/>
  <c r="Q24" i="12" s="1"/>
  <c r="U24" i="12" s="1"/>
  <c r="R25" i="12"/>
  <c r="Q25" i="12" s="1"/>
  <c r="U25" i="12" s="1"/>
  <c r="R26" i="12"/>
  <c r="Q26" i="12" s="1"/>
  <c r="U26" i="12" s="1"/>
  <c r="R27" i="12"/>
  <c r="Q27" i="12" s="1"/>
  <c r="U27" i="12" s="1"/>
  <c r="R28" i="12"/>
  <c r="Q28" i="12" s="1"/>
  <c r="U28" i="12" s="1"/>
  <c r="R29" i="12"/>
  <c r="Q29" i="12" s="1"/>
  <c r="U29" i="12" s="1"/>
  <c r="R30" i="12"/>
  <c r="Q30" i="12" s="1"/>
  <c r="U30" i="12" s="1"/>
  <c r="R31" i="12"/>
  <c r="Q31" i="12" s="1"/>
  <c r="U31" i="12" s="1"/>
  <c r="R32" i="12"/>
  <c r="Q32" i="12" s="1"/>
  <c r="U32" i="12" s="1"/>
  <c r="R33" i="12"/>
  <c r="Q33" i="12" s="1"/>
  <c r="U33" i="12" s="1"/>
  <c r="R34" i="12"/>
  <c r="Q34" i="12" s="1"/>
  <c r="U34" i="12" s="1"/>
  <c r="R35" i="12"/>
  <c r="Q35" i="12" s="1"/>
  <c r="U35" i="12" s="1"/>
  <c r="R36" i="12"/>
  <c r="Q36" i="12" s="1"/>
  <c r="U36" i="12" s="1"/>
  <c r="R37" i="12"/>
  <c r="Q37" i="12" s="1"/>
  <c r="U37" i="12" s="1"/>
  <c r="R38" i="12"/>
  <c r="Q38" i="12" s="1"/>
  <c r="U38" i="12" s="1"/>
  <c r="R39" i="12"/>
  <c r="Q39" i="12" s="1"/>
  <c r="U39" i="12" s="1"/>
  <c r="R40" i="12"/>
  <c r="Q40" i="12" s="1"/>
  <c r="U40" i="12" s="1"/>
  <c r="R41" i="12"/>
  <c r="Q41" i="12" s="1"/>
  <c r="U41" i="12" s="1"/>
  <c r="H44" i="12"/>
  <c r="R47" i="12" s="1"/>
  <c r="B12" i="10"/>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H44" i="10"/>
  <c r="N47" i="10" s="1"/>
  <c r="T44" i="10"/>
  <c r="W44" i="10"/>
  <c r="M80" i="27"/>
  <c r="S54" i="27" l="1"/>
  <c r="T54" i="27" s="1"/>
  <c r="U15" i="27"/>
  <c r="M6" i="27" s="1"/>
  <c r="E28" i="27"/>
  <c r="K75" i="27"/>
  <c r="U44" i="12"/>
  <c r="H51" i="12" s="1"/>
  <c r="I28" i="27" l="1"/>
  <c r="K29" i="27" s="1"/>
  <c r="K53" i="27" s="1"/>
  <c r="K80" i="27" s="1"/>
  <c r="K84" i="27" s="1"/>
  <c r="F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Duwe, Thomas</author>
    <author>Hudson Hawk</author>
  </authors>
  <commentList>
    <comment ref="D8" authorId="0" shapeId="0" xr:uid="{00000000-0006-0000-0400-000001000000}">
      <text>
        <r>
          <rPr>
            <sz val="11"/>
            <color indexed="81"/>
            <rFont val="Calibri"/>
            <family val="2"/>
            <scheme val="minor"/>
          </rPr>
          <t xml:space="preserve">Erforderliches </t>
        </r>
        <r>
          <rPr>
            <b/>
            <sz val="11"/>
            <color indexed="81"/>
            <rFont val="Calibri"/>
            <family val="2"/>
            <scheme val="minor"/>
          </rPr>
          <t>Eingabeformat</t>
        </r>
        <r>
          <rPr>
            <sz val="11"/>
            <color indexed="81"/>
            <rFont val="Calibri"/>
            <family val="2"/>
            <scheme val="minor"/>
          </rPr>
          <t xml:space="preserve"> Datum: </t>
        </r>
        <r>
          <rPr>
            <b/>
            <sz val="11"/>
            <color indexed="81"/>
            <rFont val="Calibri"/>
            <family val="2"/>
            <scheme val="minor"/>
          </rPr>
          <t>01.01.2014</t>
        </r>
      </text>
    </comment>
    <comment ref="G8" authorId="0" shapeId="0" xr:uid="{00000000-0006-0000-0400-000002000000}">
      <text>
        <r>
          <rPr>
            <sz val="11"/>
            <color indexed="81"/>
            <rFont val="Calibri"/>
            <family val="2"/>
            <scheme val="minor"/>
          </rPr>
          <t xml:space="preserve">Erforderliches </t>
        </r>
        <r>
          <rPr>
            <b/>
            <sz val="11"/>
            <color indexed="81"/>
            <rFont val="Calibri"/>
            <family val="2"/>
            <scheme val="minor"/>
          </rPr>
          <t>Eingabeformat</t>
        </r>
        <r>
          <rPr>
            <sz val="11"/>
            <color indexed="81"/>
            <rFont val="Calibri"/>
            <family val="2"/>
            <scheme val="minor"/>
          </rPr>
          <t xml:space="preserve"> Uhrzeit: </t>
        </r>
        <r>
          <rPr>
            <b/>
            <sz val="11"/>
            <color indexed="81"/>
            <rFont val="Calibri"/>
            <family val="2"/>
            <scheme val="minor"/>
          </rPr>
          <t>11:00</t>
        </r>
      </text>
    </comment>
    <comment ref="B69" authorId="1" shapeId="0" xr:uid="{00000000-0006-0000-0400-000003000000}">
      <text>
        <r>
          <rPr>
            <sz val="12"/>
            <color indexed="81"/>
            <rFont val="Calibri"/>
            <family val="2"/>
            <scheme val="minor"/>
          </rPr>
          <t>Hat der Reisende einen Anspruch auf einen Pauschbetrag für Verpflegung entfällt der Ansatz des Sachbezugswertes.
Hat er keinen Anspruch ist zu Prüfen inwieweit ein Sachbezugswert anzusetzen ist.
Als Gesamtbetrag der Reisekosten kann sich daher auch ein negativer Betrag ergeben,wenn die übrigen Kosten unter dem des Sachbezugswertes liegen.</t>
        </r>
        <r>
          <rPr>
            <b/>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Duwe, Thomas</author>
  </authors>
  <commentList>
    <comment ref="C7" authorId="0" shapeId="0" xr:uid="{00000000-0006-0000-0500-000001000000}">
      <text>
        <r>
          <rPr>
            <sz val="11"/>
            <color indexed="81"/>
            <rFont val="Calibri"/>
            <family val="2"/>
            <scheme val="minor"/>
          </rPr>
          <t xml:space="preserve">Erforderliches </t>
        </r>
        <r>
          <rPr>
            <b/>
            <sz val="11"/>
            <color indexed="81"/>
            <rFont val="Calibri"/>
            <family val="2"/>
            <scheme val="minor"/>
          </rPr>
          <t>Eingebaformat</t>
        </r>
        <r>
          <rPr>
            <sz val="11"/>
            <color indexed="81"/>
            <rFont val="Calibri"/>
            <family val="2"/>
            <scheme val="minor"/>
          </rPr>
          <t xml:space="preserve"> Datum: </t>
        </r>
        <r>
          <rPr>
            <b/>
            <sz val="11"/>
            <color indexed="81"/>
            <rFont val="Calibri"/>
            <family val="2"/>
            <scheme val="minor"/>
          </rPr>
          <t>01.01.2014</t>
        </r>
        <r>
          <rPr>
            <sz val="11"/>
            <color indexed="81"/>
            <rFont val="Tahoma"/>
            <family val="2"/>
          </rPr>
          <t xml:space="preserve">
</t>
        </r>
      </text>
    </comment>
    <comment ref="F7" authorId="0" shapeId="0" xr:uid="{00000000-0006-0000-0500-000002000000}">
      <text>
        <r>
          <rPr>
            <sz val="11"/>
            <color indexed="81"/>
            <rFont val="Calibri"/>
            <family val="2"/>
            <scheme val="minor"/>
          </rPr>
          <t xml:space="preserve">Erforderliches </t>
        </r>
        <r>
          <rPr>
            <b/>
            <sz val="11"/>
            <color indexed="81"/>
            <rFont val="Calibri"/>
            <family val="2"/>
            <scheme val="minor"/>
          </rPr>
          <t>Eingabeformat</t>
        </r>
        <r>
          <rPr>
            <sz val="11"/>
            <color indexed="81"/>
            <rFont val="Calibri"/>
            <family val="2"/>
            <scheme val="minor"/>
          </rPr>
          <t xml:space="preserve"> Uhrzeit: </t>
        </r>
        <r>
          <rPr>
            <b/>
            <sz val="11"/>
            <color indexed="81"/>
            <rFont val="Calibri"/>
            <family val="2"/>
            <scheme val="minor"/>
          </rPr>
          <t>11:00</t>
        </r>
        <r>
          <rPr>
            <sz val="9"/>
            <color indexed="81"/>
            <rFont val="Tahoma"/>
            <family val="2"/>
          </rPr>
          <t xml:space="preserve">
</t>
        </r>
      </text>
    </comment>
  </commentList>
</comments>
</file>

<file path=xl/sharedStrings.xml><?xml version="1.0" encoding="utf-8"?>
<sst xmlns="http://schemas.openxmlformats.org/spreadsheetml/2006/main" count="469" uniqueCount="218">
  <si>
    <t>Name des Reisenden:</t>
  </si>
  <si>
    <t>Datum</t>
  </si>
  <si>
    <t>Uhrzeit</t>
  </si>
  <si>
    <t>Reisedauer</t>
  </si>
  <si>
    <t>Abfahrt</t>
  </si>
  <si>
    <t xml:space="preserve"> </t>
  </si>
  <si>
    <t>Rückkehr</t>
  </si>
  <si>
    <t>Grund und Ort</t>
  </si>
  <si>
    <t>der Reise</t>
  </si>
  <si>
    <t>Euro</t>
  </si>
  <si>
    <t>Tag</t>
  </si>
  <si>
    <t>km</t>
  </si>
  <si>
    <t>sonstiges</t>
  </si>
  <si>
    <t>volle Reisetage</t>
  </si>
  <si>
    <t>erster Reisetag</t>
  </si>
  <si>
    <t>letzter Reisetag</t>
  </si>
  <si>
    <t>Hinweise:</t>
  </si>
  <si>
    <t>eintägige Reise</t>
  </si>
  <si>
    <t>Beförderungskosten</t>
  </si>
  <si>
    <t>mit eigenem Fahrzeug</t>
  </si>
  <si>
    <t xml:space="preserve">mit Bahn </t>
  </si>
  <si>
    <t>lt. Einzelnachweis</t>
  </si>
  <si>
    <t xml:space="preserve">mit Taxi </t>
  </si>
  <si>
    <t>mit Flugzeug</t>
  </si>
  <si>
    <t>sonstige Aufwendungen</t>
  </si>
  <si>
    <t>Tage</t>
  </si>
  <si>
    <t>für den Monat</t>
  </si>
  <si>
    <t>gefahrene Kilometer</t>
  </si>
  <si>
    <t>U h r z e i t</t>
  </si>
  <si>
    <t>Verpflegungs- pauschale</t>
  </si>
  <si>
    <t>Reiseort und Reisezweck</t>
  </si>
  <si>
    <t>Verpflegungspauschale:</t>
  </si>
  <si>
    <t>nur bei mehrtägigen Reisen</t>
  </si>
  <si>
    <t>Arbeitsempfehlung</t>
  </si>
  <si>
    <t>Die Empfehlung lautet:</t>
  </si>
  <si>
    <t>Stunden</t>
  </si>
  <si>
    <t>mit KM-Erstattung und Übernachtungskosten</t>
  </si>
  <si>
    <t>mit KM-Erstattung</t>
  </si>
  <si>
    <t>Nebenkosten</t>
  </si>
  <si>
    <t>Kilometergeld</t>
  </si>
  <si>
    <t xml:space="preserve">      </t>
  </si>
  <si>
    <t>Ich bestätige durch Unterschrift die Richtigkeit der obigen Angaben und Abrechnung</t>
  </si>
  <si>
    <t>. . . . . . . . . . . . . . . . . . . . . . . . . . . . . . .</t>
  </si>
  <si>
    <t>den</t>
  </si>
  <si>
    <t>. . . . . . . . . . . . . . . . . . . . . . . . . . . .</t>
  </si>
  <si>
    <t>Ort</t>
  </si>
  <si>
    <t>Unterschrift</t>
  </si>
  <si>
    <t>über 24 Stunden</t>
  </si>
  <si>
    <t>Tag(e)</t>
  </si>
  <si>
    <t>Übernachtungskosten (Einzelnachweis)</t>
  </si>
  <si>
    <t>Kürzung für Frühstück</t>
  </si>
  <si>
    <t>. . . . . . . . . . . . . . . . . . . . . . . . . .</t>
  </si>
  <si>
    <t xml:space="preserve">. . . . . . . . . . . . . . . . . . . . . . . . . </t>
  </si>
  <si>
    <t>24 Stunden</t>
  </si>
  <si>
    <t>Ich bestätige durch Unterschrift die Richtigkeit der obigen Angaben und der Abrechnung</t>
  </si>
  <si>
    <t>Konto</t>
  </si>
  <si>
    <t>volle Reisetage = Tagessatz</t>
  </si>
  <si>
    <t>Übernachtung ohne Frühstück</t>
  </si>
  <si>
    <t>für Mittagessen</t>
  </si>
  <si>
    <t>für Abendessen</t>
  </si>
  <si>
    <t>Summe Geldwerter Vorteil</t>
  </si>
  <si>
    <t>Übernach- tung</t>
  </si>
  <si>
    <t>Karl-Hermann Eckert</t>
  </si>
  <si>
    <t>Ronny Sebast</t>
  </si>
  <si>
    <t>*</t>
  </si>
  <si>
    <t>Übernachtungskosten (Pauschale nur für Arbeitnehmer)</t>
  </si>
  <si>
    <t>Abwesenheit</t>
  </si>
  <si>
    <t>nicht rechnende Monats-Reisekostenabrechnung</t>
  </si>
  <si>
    <t>rechnende Monats-Reisekostenabrechnung für eintägige Reisen</t>
  </si>
  <si>
    <t>Kostenpauschale für Mehraufwand für Verpflegung</t>
  </si>
  <si>
    <t xml:space="preserve">zu </t>
  </si>
  <si>
    <t>zu</t>
  </si>
  <si>
    <t>Reisekosten gesamt</t>
  </si>
  <si>
    <t>gesamte Reisekosten</t>
  </si>
  <si>
    <t>Pauschale für Mehraufwand für Verpflegung</t>
  </si>
  <si>
    <t>Pauschale für Arbeitnehmer bei Erstattung durch Arbeitgeber</t>
  </si>
  <si>
    <t xml:space="preserve">Übernachtung mit Frühstück (Wert ohne Frühstück) </t>
  </si>
  <si>
    <t>nicht rechnendes Druckmodul für eintägige Reisen</t>
  </si>
  <si>
    <t>nicht rechnendes Druckmodul für mehrtägige Reisen</t>
  </si>
  <si>
    <t>nicht rechnendes Druckmodul für Reisekosten (Querformat)</t>
  </si>
  <si>
    <t>Es wird vorgeschlagen in dieser Excel-Mappe keine Einträge vorzunehmen.</t>
  </si>
  <si>
    <t xml:space="preserve">Kopieren Sie diese Excel-Mappe unter einen neuen Namen über den Befehl "Speichern unter" (z. B.: "Reisekosten") auf Ihre Festplatte. </t>
  </si>
  <si>
    <t xml:space="preserve"> Kilometergeld pro km zu je</t>
  </si>
  <si>
    <t>in Rechnungen</t>
  </si>
  <si>
    <t>enthaltene</t>
  </si>
  <si>
    <t>Vorsteuer</t>
  </si>
  <si>
    <t>Gesamtdauer in Tagen</t>
  </si>
  <si>
    <t>für Frühstück</t>
  </si>
  <si>
    <t>eintägig</t>
  </si>
  <si>
    <t xml:space="preserve">für Frühstück </t>
  </si>
  <si>
    <t>Kürzungsbetrag</t>
  </si>
  <si>
    <t xml:space="preserve">Beispiel 1: </t>
  </si>
  <si>
    <t xml:space="preserve">Beispiel 2: </t>
  </si>
  <si>
    <t>Beispiel 3:</t>
  </si>
  <si>
    <t>Beispiel 4:</t>
  </si>
  <si>
    <t xml:space="preserve">Anreisetag  </t>
  </si>
  <si>
    <t xml:space="preserve">Abreisetag </t>
  </si>
  <si>
    <t>Zwischentag</t>
  </si>
  <si>
    <t>Gesamt</t>
  </si>
  <si>
    <t>Kürzung</t>
  </si>
  <si>
    <t xml:space="preserve">Verbleiben </t>
  </si>
  <si>
    <t xml:space="preserve">Der Arbeitnehmer ist auf einer dreitägigen Auswärtstätigkeit. Der Arbeitgeber hat für den Arbeitnehmer in einem Hotel zwei  </t>
  </si>
  <si>
    <t>Der Arbeitnehmer erhält vom Arbeitgeber keine weiteren Reisekostenerstattungen.</t>
  </si>
  <si>
    <t xml:space="preserve">Der Arbeitgeber muss keinen geldwerten Vorteil für die Mahlzeiten versteuern. Der Arbeitnehmer kann für die Auswärtstätigkeit  </t>
  </si>
  <si>
    <t xml:space="preserve">folgende Verpflegungspauschalen als Werbungskosten geltend machen: </t>
  </si>
  <si>
    <t>Der Arbeitgeber muss keinen geldwerten Vorteil für die Mahlzeiten versteuern. Der Arbeitnehmer kann für die Auswärtstätigkeit</t>
  </si>
  <si>
    <t xml:space="preserve">Gesamt </t>
  </si>
  <si>
    <t xml:space="preserve">Anreisetag </t>
  </si>
  <si>
    <t xml:space="preserve">Zwischentag </t>
  </si>
  <si>
    <t xml:space="preserve">Der Arbeitgeber muss keinen geldwerten Vorteil für die Mahlzeiten versteuern. Der Arbeitnehmer kann für die </t>
  </si>
  <si>
    <t>Auswärtstätigkeit folgende Verpflegungspauschalen als Werbungskosten geltend machen:</t>
  </si>
  <si>
    <t>Anreisetag</t>
  </si>
  <si>
    <t>Abreisetag</t>
  </si>
  <si>
    <t>Der Arbeitnehmer nimmt an einer eintägigen Fortbildungsveranstaltung teil. Der Arbeitgeber hat für den Arbeitnehmer</t>
  </si>
  <si>
    <t>auf dieser Fortbildungsveranstaltung ein Mittagessen gebucht und bezahlt. Der Arbeitgeber besteuert das Mittagessen</t>
  </si>
  <si>
    <t>Der Arbeitnehmer kann anhand seiner Bahntickets gegenüber dem Finanzamt nachweisen, dass er für die Fortbildung</t>
  </si>
  <si>
    <t>Er kann für die Fortbildung folgende Verpflegungspauschalen als Werbungskosten geltend machen:</t>
  </si>
  <si>
    <t xml:space="preserve">Kürzung </t>
  </si>
  <si>
    <t xml:space="preserve">Hat der Arbeitnehmer steuerfreie Erstattungen für Verpflegung vom Arbeitgeber erhalten, ist im Gegenzug ein </t>
  </si>
  <si>
    <t>Werbungskostenabzug insoweit ausgeschlossen.</t>
  </si>
  <si>
    <t xml:space="preserve">Übersteigt der Wert der zur Verfügung gestellten Mahlzeit den Wert von 60,00 € ist der tatsächliche Wert der </t>
  </si>
  <si>
    <t xml:space="preserve">Mahlzeit als geldwerter Vorteil zu versteuern. Sofern keine Besteuerung der Sachbezugswerte erfolgt, </t>
  </si>
  <si>
    <t xml:space="preserve">werden die gesetzlichen Pauschbeträge für Verpflegungsmehraufwendungen entsprechend der unentgeltlich </t>
  </si>
  <si>
    <t>zur Verfügung gestellten Mahlzeiten gekürzt.</t>
  </si>
  <si>
    <t>zeitunabhängig</t>
  </si>
  <si>
    <t>Hinweise bzw. Kommentare erkennen Sie an einem roten Dreieck in der Zelle.</t>
  </si>
  <si>
    <t>Zuzahlung</t>
  </si>
  <si>
    <t>Aufenthalt</t>
  </si>
  <si>
    <t>Frühstuck</t>
  </si>
  <si>
    <t>Mittag</t>
  </si>
  <si>
    <t>Abendbrot</t>
  </si>
  <si>
    <t>geleistete Zuzahlungen des Reisenden während des Aufenthaltes</t>
  </si>
  <si>
    <t xml:space="preserve">Weitere rechtliche Hinweise enthalten die aktuellen Lohnsteuer-Richtlinien (LStR) </t>
  </si>
  <si>
    <t>bzw. Lohnsteuer-Hinweise (LStH).</t>
  </si>
  <si>
    <t>max.Kürzungsbetrag</t>
  </si>
  <si>
    <r>
      <t>Kürzung wegen Verpflegung durch den Arbeitgeber</t>
    </r>
    <r>
      <rPr>
        <sz val="14"/>
        <color indexed="18"/>
        <rFont val="Tahoma"/>
        <family val="2"/>
      </rPr>
      <t/>
    </r>
  </si>
  <si>
    <t>zuzüglich Frühstück - Frühstück getrennt ausgewiesen -</t>
  </si>
  <si>
    <t>Dauer</t>
  </si>
  <si>
    <t>für Frühstück bei Übernachtung (aus Zeile 44)</t>
  </si>
  <si>
    <t>Hilfsspalte 24.00 Uhr</t>
  </si>
  <si>
    <t>Beginn</t>
  </si>
  <si>
    <t>Ende</t>
  </si>
  <si>
    <t>Die Eingabe des Wertes "Datum" muss mit "PUNKT" erfolgen.</t>
  </si>
  <si>
    <t>Die Eingabe des Wertes "Uhrzeit" muss mit "DOPPELPUNKT" erfolgen.</t>
  </si>
  <si>
    <t>Reisekostenabrechnung</t>
  </si>
  <si>
    <t>Kürzung wegen Verköstigung durch den Arbeitgeber (entsprechende Mahlzeit durch Häkchen markieren)</t>
  </si>
  <si>
    <t>Übernachtungen gebucht und bezahlt. Am Zwischentag erhält der Arbeitnehmer Frühstück und Mittag, am Abreisetag ein Frühstück.</t>
  </si>
  <si>
    <t>Der Ansatz eines Sachbezugswertes entfällt, wenn der Arbeitnehmer einen Anspruch auf einen Pauschbetrag für Verpflegung hat!</t>
  </si>
  <si>
    <t>ausgezahlter Vorschuss</t>
  </si>
  <si>
    <t xml:space="preserve">insgesamt 10 Stunden von seiner Wohnung und seiner ersten Tätigkeitsstätte abwesend war. </t>
  </si>
  <si>
    <t>verbleibende Reisekosten</t>
  </si>
  <si>
    <t xml:space="preserve">In sämtlichen Tabellenblättern ist bei den Fahrtkosten der Pauschbetrag in Höhe von 0,30 € je km voreingestellt. </t>
  </si>
  <si>
    <t>Aktuelle Entwicklungen, Zweifelsfragen und akute Fallstricke sind in einer Sonderausgabe des Verlags enthalten.</t>
  </si>
  <si>
    <t>Der NWB Verlag übernimmt keine Gewähr und keine Haftung für die Richtigkeit der Ergebnisse.</t>
  </si>
  <si>
    <t>Im Übrigen gelten die die aktuellen AGB der NWB Datenbank und des NWB Verlages.</t>
  </si>
  <si>
    <t>(2 x 5,60 Euro Frühstück, 1 x 11,20 Euro Mittag-/ Abendessen)</t>
  </si>
  <si>
    <t>Wie Beispiel 1, allerdings zahlt der Arbeitnehmer für das Mittagessen jeweils 5 Euro zu.</t>
  </si>
  <si>
    <t>Wie Beispiel 1, allerdings zahlt der Arbeitnehmer für das Mittagessen 12 Euro.</t>
  </si>
  <si>
    <t xml:space="preserve"> (2 x 5,60 Euro,  1 x 0 Euro [11,20 Euro abzgl. 12,00 Euro Zuzahlung])</t>
  </si>
  <si>
    <t xml:space="preserve"> (2 x 5,60 Euro, 1 x 6,20 Euro [11,20 Euro abzgl. 5,00 Euro Zuzahlung])</t>
  </si>
  <si>
    <t xml:space="preserve">Bitte beachten Sie, dass das vorliegende Tool lediglich die Grundsätze der Reisekostenberechnung berücksichtigt. Das bedeutet, dass bei der Ermittlung der Aufwendungen für Verpflegung die Versteuerung der Sachbezugswerte berücksichtigt wird. Eine Berücksichtigung von durch den Arbeitgeber zur Verfügung gestellten Mahlzeiten mit dem Sachbezugswert ist bei Mahlzeiten bis zu einem Wert von 60,00 € je Mahlzeit möglich. 
</t>
  </si>
  <si>
    <t>Stand Dezember 2020</t>
  </si>
  <si>
    <t>festgesetzt.</t>
  </si>
  <si>
    <t>Vorliegen einer aktuelleren Version in der NWB Datenbank prüfen.</t>
  </si>
  <si>
    <t>NWB Verlag GmbH &amp; Co. KG</t>
  </si>
  <si>
    <t>Eschstr. 22 · 44629 Herne</t>
  </si>
  <si>
    <t>Fon 02323.141-900 · Fax 02323.141-123</t>
  </si>
  <si>
    <t>E-Mail: info@nwb.de</t>
  </si>
  <si>
    <t>Internet: www.nwb.de</t>
  </si>
  <si>
    <t>Alle Rechte vorbehalten. Vervielfältigungen nur mit Zustimmung des Verlages.</t>
  </si>
  <si>
    <t>Dieses Berechnungsprogramm wird inhaltlich betreut von Karl-Hermann Eckert und Ronny Sebast.</t>
  </si>
  <si>
    <t>Blatt "Empfehlung"</t>
  </si>
  <si>
    <t>Blatt "Beispiele"</t>
  </si>
  <si>
    <t>Blatt "RK eintägig (mit Berechnung)"</t>
  </si>
  <si>
    <t>Blatt "RK mehrtägig (mit Berechnung)"</t>
  </si>
  <si>
    <t>Blatt "RK Monat 1"</t>
  </si>
  <si>
    <t>Blatt "RK Monat 2"</t>
  </si>
  <si>
    <t>Blatt "RK eintägig"</t>
  </si>
  <si>
    <t>Blatt "RK mehrtägig"</t>
  </si>
  <si>
    <t>Blatt "RK quer"</t>
  </si>
  <si>
    <t>Nur in gelben Feldern können Eingaben erfolgen.</t>
  </si>
  <si>
    <t>Geldwerter Vorteil (nur für Arbeitnehmer) - Ist Verrechnung mit den Reisekosten erwünscht?  ►</t>
  </si>
  <si>
    <t>Zuzahlung des 
Arbeitnehmers</t>
  </si>
  <si>
    <t>Tag/
Datum</t>
  </si>
  <si>
    <t>Dauer 
Abwesenheit</t>
  </si>
  <si>
    <t>Grund und Ort der Reise</t>
  </si>
  <si>
    <t>Name des Reisenden</t>
  </si>
  <si>
    <r>
      <t xml:space="preserve">Übernachtungskosten bei Buchung durch den </t>
    </r>
    <r>
      <rPr>
        <b/>
        <u/>
        <sz val="12"/>
        <rFont val="Calibri"/>
        <family val="2"/>
        <scheme val="minor"/>
      </rPr>
      <t>Arbeitgeber</t>
    </r>
  </si>
  <si>
    <r>
      <t xml:space="preserve">Übernachtungskosten bei Buchung durch den </t>
    </r>
    <r>
      <rPr>
        <b/>
        <u/>
        <sz val="12"/>
        <rFont val="Calibri"/>
        <family val="2"/>
        <scheme val="minor"/>
      </rPr>
      <t>Reisenden/ Arbeitnehmer</t>
    </r>
  </si>
  <si>
    <r>
      <t xml:space="preserve">Kürzung der Hotelkosten bei Buchung durch </t>
    </r>
    <r>
      <rPr>
        <b/>
        <u/>
        <sz val="12"/>
        <rFont val="Calibri"/>
        <family val="2"/>
      </rPr>
      <t xml:space="preserve">den </t>
    </r>
    <r>
      <rPr>
        <b/>
        <u/>
        <sz val="12"/>
        <rFont val="Calibri"/>
        <family val="2"/>
        <scheme val="minor"/>
      </rPr>
      <t>Reisenden/Arbeitnehmer um die Beträge der Mahlzeiten</t>
    </r>
  </si>
  <si>
    <t>1. Versionshinweis</t>
  </si>
  <si>
    <t>2. Eingabefelder</t>
  </si>
  <si>
    <t>Die Eingabefelder sind gelb hinterlegt.</t>
  </si>
  <si>
    <t>3. Autoren</t>
  </si>
  <si>
    <t>4. Haftungsausschluss / AGB</t>
  </si>
  <si>
    <t>5. Kontakt</t>
  </si>
  <si>
    <t xml:space="preserve">Dieses Excel-Tool beinhaltet: </t>
  </si>
  <si>
    <t xml:space="preserve">nach § 40 Absatz 2 Satz 1 Nummer 1a EStG pauschal, da er keine Aufzeichnungen über die Abwesenheit des </t>
  </si>
  <si>
    <t>Arbeitnehmers führt. Der Arbeitnehmer erhält vom Arbeitgeber keine weiteren Reisekostenerstattungen.</t>
  </si>
  <si>
    <t xml:space="preserve">eintägige Tätigkeit </t>
  </si>
  <si>
    <t>Reisekostenabrechnung für eintägige Reisen ab Kalenderjahr 2025</t>
  </si>
  <si>
    <t>Reisekostenabrechnung für mehrtägige Reisen ab Kalenderjahr 2025</t>
  </si>
  <si>
    <r>
      <t xml:space="preserve">Eintägige Reisekosten ab dem Jahr 2026
</t>
    </r>
    <r>
      <rPr>
        <b/>
        <sz val="12"/>
        <rFont val="Calibri"/>
        <family val="2"/>
        <scheme val="minor"/>
      </rPr>
      <t>- Version und Hinweise -</t>
    </r>
  </si>
  <si>
    <r>
      <t xml:space="preserve">Reisekostenberechnung Inland ab dem Jahr 2026
</t>
    </r>
    <r>
      <rPr>
        <b/>
        <sz val="12"/>
        <rFont val="Calibri"/>
        <family val="2"/>
        <scheme val="minor"/>
      </rPr>
      <t>- Inhalt und Erläuterung -</t>
    </r>
  </si>
  <si>
    <r>
      <t xml:space="preserve">Reisekostenberechnung Inland ab dem Jahr 2026
</t>
    </r>
    <r>
      <rPr>
        <b/>
        <sz val="12"/>
        <rFont val="Calibri"/>
        <family val="2"/>
        <scheme val="minor"/>
      </rPr>
      <t>- Arbeitsempfehlung -</t>
    </r>
  </si>
  <si>
    <r>
      <t xml:space="preserve">Eintägige Reisekosten ab dem Jahr 2026
</t>
    </r>
    <r>
      <rPr>
        <b/>
        <sz val="12"/>
        <rFont val="Calibri"/>
        <family val="2"/>
        <scheme val="minor"/>
      </rPr>
      <t>- als eintägig gelten auch Reisen über 2 aufeinanderfolgende Tage - jedoch ohne Übernachtung und einer Abwesenheit von weniger als 24 Stunden -</t>
    </r>
    <r>
      <rPr>
        <b/>
        <sz val="14"/>
        <rFont val="Calibri"/>
        <family val="2"/>
        <scheme val="minor"/>
      </rPr>
      <t xml:space="preserve"> </t>
    </r>
  </si>
  <si>
    <r>
      <t xml:space="preserve">Mehrtägige Reisekosten ab dem Jahr 2026
</t>
    </r>
    <r>
      <rPr>
        <b/>
        <sz val="12"/>
        <rFont val="Calibri"/>
        <family val="2"/>
      </rPr>
      <t>- als mehrtägig gelten Reisen mit einer Dauer ab 2 Tagen - MIT Übernachtung / oder Reisen OHNE Übernachtung, wenn die Abwesenheit MEHR als 24 Stunden beträgt -</t>
    </r>
  </si>
  <si>
    <r>
      <t xml:space="preserve">Nachweis über Reisekosten ab dem Jahr 2026
</t>
    </r>
    <r>
      <rPr>
        <b/>
        <sz val="12"/>
        <rFont val="Calibri"/>
        <family val="2"/>
        <scheme val="minor"/>
      </rPr>
      <t>- nicht vollständig rechnend -</t>
    </r>
  </si>
  <si>
    <r>
      <t xml:space="preserve">Nachweis über eintägige Reisekosten ab dem Jahr 2026
</t>
    </r>
    <r>
      <rPr>
        <b/>
        <sz val="12"/>
        <rFont val="Calibri"/>
        <family val="2"/>
        <scheme val="minor"/>
      </rPr>
      <t>- nicht geeignet für mehrtägige Reisen -</t>
    </r>
  </si>
  <si>
    <r>
      <t xml:space="preserve">Eintägige Reisekosten ab dem Jahr 2026
</t>
    </r>
    <r>
      <rPr>
        <b/>
        <sz val="12"/>
        <rFont val="Calibri"/>
        <family val="2"/>
        <scheme val="minor"/>
      </rPr>
      <t>- nicht rechnend -</t>
    </r>
  </si>
  <si>
    <r>
      <t xml:space="preserve">Mehrtägige Reisekosten ab 2026
</t>
    </r>
    <r>
      <rPr>
        <b/>
        <sz val="12"/>
        <rFont val="Calibri"/>
        <family val="2"/>
        <scheme val="minor"/>
      </rPr>
      <t>- nicht rechnend -</t>
    </r>
  </si>
  <si>
    <r>
      <t xml:space="preserve">Reisekosten ab dem Jahr 2026
</t>
    </r>
    <r>
      <rPr>
        <b/>
        <sz val="12"/>
        <rFont val="Calibri"/>
        <family val="2"/>
        <scheme val="minor"/>
      </rPr>
      <t>- nicht rechnend -</t>
    </r>
  </si>
  <si>
    <t>Musterfälle zu Reisen ab 2026</t>
  </si>
  <si>
    <t>Die ab dem 1. Januar 2026 geltenden Pauschbeträge der Sachbezugswerte für Mahlzeiten an Arbeitnehmern</t>
  </si>
  <si>
    <r>
      <t xml:space="preserve">Reisekostenberechnung Inland ab dem Jahr 2026
</t>
    </r>
    <r>
      <rPr>
        <b/>
        <sz val="12"/>
        <rFont val="Calibri"/>
        <family val="2"/>
        <scheme val="minor"/>
      </rPr>
      <t>- Beispiele -</t>
    </r>
  </si>
  <si>
    <t>2026.0</t>
  </si>
  <si>
    <t>NWB RAAAB-14409</t>
  </si>
  <si>
    <r>
      <t>wurden mit BMF-Schreiben vom xx</t>
    </r>
    <r>
      <rPr>
        <sz val="12"/>
        <color rgb="FFFF0000"/>
        <rFont val="Calibri"/>
        <family val="2"/>
        <scheme val="minor"/>
      </rPr>
      <t>.</t>
    </r>
    <r>
      <rPr>
        <i/>
        <sz val="12"/>
        <color rgb="FFFF0000"/>
        <rFont val="Calibri"/>
        <family val="2"/>
        <scheme val="minor"/>
      </rPr>
      <t>12.2025; IV C 5  -  S 2334/19/10010 :006; DOK 2024/1020293 [NWB RAAAJ-81470]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</si>
</sst>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quot;;\-#,##0.00\ &quot;€&quot;"/>
    <numFmt numFmtId="8" formatCode="#,##0.00\ &quot;€&quot;;[Red]\-#,##0.00\ &quot;€&quot;"/>
    <numFmt numFmtId="44" formatCode="_-* #,##0.00\ &quot;€&quot;_-;\-* #,##0.00\ &quot;€&quot;_-;_-* &quot;-&quot;??\ &quot;€&quot;_-;_-@_-"/>
    <numFmt numFmtId="164" formatCode="_-* #,##0.00\ _D_M_-;\-* #,##0.00\ _D_M_-;_-* &quot;-&quot;??\ _D_M_-;_-@_-"/>
    <numFmt numFmtId="165" formatCode="h:mm"/>
    <numFmt numFmtId="166" formatCode="#,##0.00_ ;\-#,##0.00\ "/>
    <numFmt numFmtId="167" formatCode="d/\ mmmm\ yyyy"/>
    <numFmt numFmtId="168" formatCode="#,##0.00\ &quot;€&quot;"/>
    <numFmt numFmtId="169" formatCode="#,##0.0000"/>
    <numFmt numFmtId="170" formatCode="0%&quot; vom Tagessatz&quot;"/>
    <numFmt numFmtId="171" formatCode="h:mm;@"/>
    <numFmt numFmtId="172" formatCode="[h]:mm;@"/>
    <numFmt numFmtId="173" formatCode="[h]:mm"/>
    <numFmt numFmtId="174" formatCode="dd/mm/yy;@"/>
  </numFmts>
  <fonts count="68" x14ac:knownFonts="1">
    <font>
      <sz val="10"/>
      <name val="Arial"/>
    </font>
    <font>
      <sz val="11"/>
      <color theme="1"/>
      <name val="Calibri"/>
      <family val="2"/>
      <scheme val="minor"/>
    </font>
    <font>
      <sz val="11"/>
      <color indexed="63"/>
      <name val="Calibri"/>
      <family val="2"/>
    </font>
    <font>
      <sz val="10"/>
      <name val="Arial"/>
      <family val="2"/>
    </font>
    <font>
      <sz val="12"/>
      <name val="Univers"/>
      <family val="2"/>
    </font>
    <font>
      <u/>
      <sz val="12"/>
      <color indexed="12"/>
      <name val="Univers"/>
      <family val="2"/>
    </font>
    <font>
      <b/>
      <sz val="26"/>
      <color indexed="18"/>
      <name val="Tahoma"/>
      <family val="2"/>
    </font>
    <font>
      <sz val="10"/>
      <name val="Tahoma"/>
      <family val="2"/>
    </font>
    <font>
      <sz val="12"/>
      <color indexed="18"/>
      <name val="Tahoma"/>
      <family val="2"/>
    </font>
    <font>
      <sz val="12"/>
      <name val="Tahoma"/>
      <family val="2"/>
    </font>
    <font>
      <b/>
      <sz val="26"/>
      <name val="Tahoma"/>
      <family val="2"/>
    </font>
    <font>
      <b/>
      <sz val="12"/>
      <name val="Tahoma"/>
      <family val="2"/>
    </font>
    <font>
      <sz val="16"/>
      <name val="Tahoma"/>
      <family val="2"/>
    </font>
    <font>
      <b/>
      <sz val="24"/>
      <name val="Tahoma"/>
      <family val="2"/>
    </font>
    <font>
      <b/>
      <u/>
      <sz val="12"/>
      <name val="Tahoma"/>
      <family val="2"/>
    </font>
    <font>
      <sz val="8"/>
      <name val="Tahoma"/>
      <family val="2"/>
    </font>
    <font>
      <sz val="18"/>
      <name val="Tahoma"/>
      <family val="2"/>
    </font>
    <font>
      <sz val="14"/>
      <color indexed="18"/>
      <name val="Tahoma"/>
      <family val="2"/>
    </font>
    <font>
      <b/>
      <sz val="12"/>
      <color indexed="18"/>
      <name val="Tahoma"/>
      <family val="2"/>
    </font>
    <font>
      <sz val="12"/>
      <color indexed="18"/>
      <name val="Tahoma"/>
      <family val="2"/>
    </font>
    <font>
      <b/>
      <sz val="12"/>
      <color indexed="18"/>
      <name val="Tahoma"/>
      <family val="2"/>
    </font>
    <font>
      <sz val="10"/>
      <name val="Arial"/>
      <family val="2"/>
    </font>
    <font>
      <b/>
      <sz val="14"/>
      <color indexed="81"/>
      <name val="Tahoma"/>
      <family val="2"/>
    </font>
    <font>
      <sz val="11"/>
      <color indexed="9"/>
      <name val="Calibri"/>
      <family val="2"/>
    </font>
    <font>
      <sz val="9"/>
      <color indexed="81"/>
      <name val="Tahoma"/>
      <family val="2"/>
    </font>
    <font>
      <sz val="11"/>
      <color indexed="81"/>
      <name val="Tahoma"/>
      <family val="2"/>
    </font>
    <font>
      <sz val="11"/>
      <color theme="0"/>
      <name val="Calibri"/>
      <family val="2"/>
      <scheme val="minor"/>
    </font>
    <font>
      <sz val="11"/>
      <color theme="1"/>
      <name val="Calibri"/>
      <family val="2"/>
      <scheme val="minor"/>
    </font>
    <font>
      <b/>
      <sz val="14"/>
      <name val="Calibri"/>
      <family val="2"/>
      <scheme val="minor"/>
    </font>
    <font>
      <u/>
      <sz val="11"/>
      <name val="Calibri"/>
      <family val="2"/>
      <scheme val="minor"/>
    </font>
    <font>
      <sz val="11"/>
      <name val="Calibri"/>
      <family val="2"/>
      <scheme val="minor"/>
    </font>
    <font>
      <u/>
      <sz val="10"/>
      <color indexed="12"/>
      <name val="Arial"/>
      <family val="2"/>
    </font>
    <font>
      <u/>
      <sz val="11"/>
      <color indexed="12"/>
      <name val="Calibri"/>
      <family val="2"/>
      <scheme val="minor"/>
    </font>
    <font>
      <u/>
      <sz val="11"/>
      <color theme="10"/>
      <name val="Calibri"/>
      <family val="2"/>
      <scheme val="minor"/>
    </font>
    <font>
      <b/>
      <sz val="11"/>
      <color theme="1"/>
      <name val="Calibri"/>
      <family val="2"/>
      <scheme val="minor"/>
    </font>
    <font>
      <u/>
      <sz val="11"/>
      <color theme="1"/>
      <name val="Calibri"/>
      <family val="2"/>
      <scheme val="minor"/>
    </font>
    <font>
      <sz val="11"/>
      <color indexed="8"/>
      <name val="Calibri"/>
      <family val="2"/>
      <scheme val="minor"/>
    </font>
    <font>
      <b/>
      <u/>
      <sz val="12"/>
      <name val="Calibri"/>
      <family val="2"/>
      <scheme val="minor"/>
    </font>
    <font>
      <b/>
      <u/>
      <sz val="12"/>
      <color indexed="18"/>
      <name val="Calibri"/>
      <family val="2"/>
      <scheme val="minor"/>
    </font>
    <font>
      <sz val="12"/>
      <color indexed="18"/>
      <name val="Calibri"/>
      <family val="2"/>
      <scheme val="minor"/>
    </font>
    <font>
      <sz val="12"/>
      <name val="Calibri"/>
      <family val="2"/>
      <scheme val="minor"/>
    </font>
    <font>
      <b/>
      <sz val="12"/>
      <name val="Calibri"/>
      <family val="2"/>
      <scheme val="minor"/>
    </font>
    <font>
      <sz val="12"/>
      <color theme="1"/>
      <name val="Calibri"/>
      <family val="2"/>
      <scheme val="minor"/>
    </font>
    <font>
      <b/>
      <sz val="11"/>
      <color indexed="18"/>
      <name val="Calibri"/>
      <family val="2"/>
      <scheme val="minor"/>
    </font>
    <font>
      <sz val="11"/>
      <color indexed="18"/>
      <name val="Calibri"/>
      <family val="2"/>
      <scheme val="minor"/>
    </font>
    <font>
      <b/>
      <sz val="11"/>
      <name val="Calibri"/>
      <family val="2"/>
      <scheme val="minor"/>
    </font>
    <font>
      <sz val="12"/>
      <color indexed="8"/>
      <name val="Calibri"/>
      <family val="2"/>
      <scheme val="minor"/>
    </font>
    <font>
      <b/>
      <sz val="12"/>
      <color indexed="10"/>
      <name val="Calibri"/>
      <family val="2"/>
      <scheme val="minor"/>
    </font>
    <font>
      <b/>
      <sz val="12"/>
      <color indexed="18"/>
      <name val="Calibri"/>
      <family val="2"/>
      <scheme val="minor"/>
    </font>
    <font>
      <b/>
      <sz val="12"/>
      <color indexed="8"/>
      <name val="Calibri"/>
      <family val="2"/>
      <scheme val="minor"/>
    </font>
    <font>
      <b/>
      <sz val="12"/>
      <color indexed="26"/>
      <name val="Calibri"/>
      <family val="2"/>
      <scheme val="minor"/>
    </font>
    <font>
      <sz val="12"/>
      <color indexed="10"/>
      <name val="Calibri"/>
      <family val="2"/>
      <scheme val="minor"/>
    </font>
    <font>
      <sz val="12"/>
      <color indexed="81"/>
      <name val="Calibri"/>
      <family val="2"/>
      <scheme val="minor"/>
    </font>
    <font>
      <sz val="11"/>
      <color indexed="81"/>
      <name val="Calibri"/>
      <family val="2"/>
      <scheme val="minor"/>
    </font>
    <font>
      <b/>
      <sz val="11"/>
      <color indexed="81"/>
      <name val="Calibri"/>
      <family val="2"/>
      <scheme val="minor"/>
    </font>
    <font>
      <sz val="12"/>
      <name val="Calibri"/>
      <family val="2"/>
    </font>
    <font>
      <b/>
      <sz val="14"/>
      <name val="Calibri"/>
      <family val="2"/>
    </font>
    <font>
      <b/>
      <sz val="12"/>
      <name val="Calibri"/>
      <family val="2"/>
    </font>
    <font>
      <b/>
      <u/>
      <sz val="12"/>
      <name val="Calibri"/>
      <family val="2"/>
    </font>
    <font>
      <sz val="20"/>
      <name val="Calibri"/>
      <family val="2"/>
      <scheme val="minor"/>
    </font>
    <font>
      <sz val="9"/>
      <name val="Calibri"/>
      <family val="2"/>
      <scheme val="minor"/>
    </font>
    <font>
      <sz val="14"/>
      <name val="Tahoma"/>
      <family val="2"/>
    </font>
    <font>
      <b/>
      <sz val="16"/>
      <name val="Tahoma"/>
      <family val="2"/>
    </font>
    <font>
      <sz val="12"/>
      <color indexed="10"/>
      <name val="Tahoma"/>
      <family val="2"/>
    </font>
    <font>
      <b/>
      <sz val="10"/>
      <name val="Arial"/>
      <family val="2"/>
    </font>
    <font>
      <sz val="12"/>
      <color theme="0"/>
      <name val="Calibri"/>
      <family val="2"/>
      <scheme val="minor"/>
    </font>
    <font>
      <sz val="12"/>
      <color rgb="FFFF0000"/>
      <name val="Calibri"/>
      <family val="2"/>
      <scheme val="minor"/>
    </font>
    <font>
      <i/>
      <sz val="12"/>
      <color rgb="FFFF0000"/>
      <name val="Calibri"/>
      <family val="2"/>
      <scheme val="minor"/>
    </font>
  </fonts>
  <fills count="32">
    <fill>
      <patternFill patternType="none"/>
    </fill>
    <fill>
      <patternFill patternType="gray125"/>
    </fill>
    <fill>
      <patternFill patternType="solid">
        <fgColor indexed="60"/>
      </patternFill>
    </fill>
    <fill>
      <patternFill patternType="solid">
        <fgColor indexed="47"/>
      </patternFill>
    </fill>
    <fill>
      <patternFill patternType="solid">
        <fgColor indexed="26"/>
      </patternFill>
    </fill>
    <fill>
      <patternFill patternType="solid">
        <fgColor indexed="8"/>
      </patternFill>
    </fill>
    <fill>
      <patternFill patternType="solid">
        <fgColor indexed="29"/>
      </patternFill>
    </fill>
    <fill>
      <patternFill patternType="solid">
        <fgColor indexed="43"/>
      </patternFill>
    </fill>
    <fill>
      <patternFill patternType="solid">
        <fgColor indexed="2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rgb="FFFFEF00"/>
        <bgColor indexed="64"/>
      </patternFill>
    </fill>
    <fill>
      <patternFill patternType="solid">
        <fgColor rgb="FFFFFF99"/>
        <bgColor indexed="64"/>
      </patternFill>
    </fill>
    <fill>
      <patternFill patternType="solid">
        <fgColor theme="2"/>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right/>
      <top/>
      <bottom style="thin">
        <color indexed="58"/>
      </bottom>
      <diagonal/>
    </border>
    <border>
      <left/>
      <right/>
      <top/>
      <bottom style="thin">
        <color indexed="23"/>
      </bottom>
      <diagonal/>
    </border>
    <border>
      <left/>
      <right style="thin">
        <color indexed="23"/>
      </right>
      <top/>
      <bottom/>
      <diagonal/>
    </border>
    <border>
      <left/>
      <right style="thin">
        <color indexed="23"/>
      </right>
      <top/>
      <bottom style="thin">
        <color indexed="23"/>
      </bottom>
      <diagonal/>
    </border>
    <border>
      <left/>
      <right/>
      <top style="thin">
        <color indexed="23"/>
      </top>
      <bottom style="thin">
        <color indexed="23"/>
      </bottom>
      <diagonal/>
    </border>
    <border>
      <left/>
      <right/>
      <top/>
      <bottom style="double">
        <color indexed="23"/>
      </bottom>
      <diagonal/>
    </border>
    <border>
      <left style="thin">
        <color indexed="23"/>
      </left>
      <right/>
      <top/>
      <bottom style="thin">
        <color indexed="23"/>
      </bottom>
      <diagonal/>
    </border>
    <border>
      <left style="thin">
        <color indexed="23"/>
      </left>
      <right/>
      <top/>
      <bottom/>
      <diagonal/>
    </border>
    <border>
      <left/>
      <right/>
      <top style="thin">
        <color indexed="23"/>
      </top>
      <bottom/>
      <diagonal/>
    </border>
    <border>
      <left/>
      <right style="thin">
        <color indexed="58"/>
      </right>
      <top/>
      <bottom/>
      <diagonal/>
    </border>
    <border>
      <left/>
      <right style="thin">
        <color indexed="23"/>
      </right>
      <top style="thin">
        <color indexed="23"/>
      </top>
      <bottom/>
      <diagonal/>
    </border>
    <border>
      <left style="thin">
        <color indexed="58"/>
      </left>
      <right/>
      <top style="thin">
        <color indexed="58"/>
      </top>
      <bottom/>
      <diagonal/>
    </border>
    <border>
      <left/>
      <right/>
      <top style="thin">
        <color indexed="58"/>
      </top>
      <bottom/>
      <diagonal/>
    </border>
    <border>
      <left/>
      <right style="thin">
        <color indexed="58"/>
      </right>
      <top style="thin">
        <color indexed="58"/>
      </top>
      <bottom/>
      <diagonal/>
    </border>
    <border>
      <left style="thin">
        <color indexed="58"/>
      </left>
      <right/>
      <top/>
      <bottom/>
      <diagonal/>
    </border>
    <border>
      <left style="thin">
        <color indexed="58"/>
      </left>
      <right/>
      <top/>
      <bottom style="thin">
        <color indexed="58"/>
      </bottom>
      <diagonal/>
    </border>
    <border>
      <left/>
      <right style="thin">
        <color indexed="58"/>
      </right>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right/>
      <top style="thin">
        <color indexed="58"/>
      </top>
      <bottom style="medium">
        <color indexed="58"/>
      </bottom>
      <diagonal/>
    </border>
    <border>
      <left/>
      <right style="medium">
        <color indexed="58"/>
      </right>
      <top/>
      <bottom/>
      <diagonal/>
    </border>
    <border>
      <left style="thin">
        <color indexed="58"/>
      </left>
      <right style="thin">
        <color indexed="58"/>
      </right>
      <top style="thin">
        <color indexed="58"/>
      </top>
      <bottom/>
      <diagonal/>
    </border>
    <border>
      <left style="thin">
        <color indexed="58"/>
      </left>
      <right style="thin">
        <color indexed="58"/>
      </right>
      <top/>
      <bottom/>
      <diagonal/>
    </border>
    <border>
      <left style="thin">
        <color indexed="58"/>
      </left>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right/>
      <top/>
      <bottom style="medium">
        <color indexed="58"/>
      </bottom>
      <diagonal/>
    </border>
    <border>
      <left/>
      <right style="medium">
        <color indexed="58"/>
      </right>
      <top/>
      <bottom style="medium">
        <color indexed="58"/>
      </bottom>
      <diagonal/>
    </border>
    <border>
      <left style="medium">
        <color indexed="58"/>
      </left>
      <right/>
      <top style="medium">
        <color indexed="58"/>
      </top>
      <bottom/>
      <diagonal/>
    </border>
    <border>
      <left style="medium">
        <color indexed="58"/>
      </left>
      <right/>
      <top/>
      <bottom/>
      <diagonal/>
    </border>
    <border>
      <left style="medium">
        <color indexed="58"/>
      </left>
      <right/>
      <top/>
      <bottom style="medium">
        <color indexed="58"/>
      </bottom>
      <diagonal/>
    </border>
    <border>
      <left style="thin">
        <color indexed="58"/>
      </left>
      <right style="thin">
        <color indexed="58"/>
      </right>
      <top/>
      <bottom style="thin">
        <color indexed="58"/>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top/>
      <bottom style="medium">
        <color indexed="23"/>
      </bottom>
      <diagonal/>
    </border>
    <border>
      <left/>
      <right style="medium">
        <color indexed="23"/>
      </right>
      <top/>
      <bottom/>
      <diagonal/>
    </border>
    <border>
      <left/>
      <right style="medium">
        <color indexed="23"/>
      </right>
      <top style="medium">
        <color indexed="23"/>
      </top>
      <bottom/>
      <diagonal/>
    </border>
    <border>
      <left/>
      <right style="medium">
        <color indexed="23"/>
      </right>
      <top/>
      <bottom style="thin">
        <color indexed="23"/>
      </bottom>
      <diagonal/>
    </border>
    <border>
      <left style="thin">
        <color indexed="23"/>
      </left>
      <right/>
      <top/>
      <bottom style="medium">
        <color indexed="23"/>
      </bottom>
      <diagonal/>
    </border>
    <border>
      <left/>
      <right style="medium">
        <color indexed="23"/>
      </right>
      <top/>
      <bottom style="medium">
        <color indexed="23"/>
      </bottom>
      <diagonal/>
    </border>
    <border>
      <left style="thin">
        <color indexed="23"/>
      </left>
      <right style="medium">
        <color indexed="23"/>
      </right>
      <top style="thin">
        <color indexed="23"/>
      </top>
      <bottom style="thin">
        <color indexed="23"/>
      </bottom>
      <diagonal/>
    </border>
    <border>
      <left/>
      <right style="medium">
        <color indexed="23"/>
      </right>
      <top style="thin">
        <color indexed="23"/>
      </top>
      <bottom style="thin">
        <color indexed="23"/>
      </bottom>
      <diagonal/>
    </border>
    <border>
      <left style="thin">
        <color indexed="64"/>
      </left>
      <right/>
      <top/>
      <bottom/>
      <diagonal/>
    </border>
    <border>
      <left style="thin">
        <color indexed="64"/>
      </left>
      <right/>
      <top/>
      <bottom style="thin">
        <color indexed="23"/>
      </bottom>
      <diagonal/>
    </border>
    <border>
      <left/>
      <right style="thin">
        <color indexed="23"/>
      </right>
      <top style="thin">
        <color indexed="23"/>
      </top>
      <bottom style="thin">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right style="medium">
        <color indexed="23"/>
      </right>
      <top style="thin">
        <color indexed="23"/>
      </top>
      <bottom/>
      <diagonal/>
    </border>
    <border>
      <left style="thin">
        <color indexed="23"/>
      </left>
      <right style="thin">
        <color indexed="64"/>
      </right>
      <top/>
      <bottom/>
      <diagonal/>
    </border>
    <border>
      <left style="medium">
        <color indexed="23"/>
      </left>
      <right/>
      <top/>
      <bottom style="medium">
        <color indexed="23"/>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bottom/>
      <diagonal/>
    </border>
    <border>
      <left/>
      <right style="thin">
        <color indexed="23"/>
      </right>
      <top/>
      <bottom style="double">
        <color indexed="23"/>
      </bottom>
      <diagonal/>
    </border>
    <border>
      <left/>
      <right/>
      <top style="double">
        <color indexed="23"/>
      </top>
      <bottom/>
      <diagonal/>
    </border>
    <border>
      <left/>
      <right/>
      <top style="thin">
        <color indexed="58"/>
      </top>
      <bottom style="double">
        <color indexed="58"/>
      </bottom>
      <diagonal/>
    </border>
    <border>
      <left/>
      <right/>
      <top style="double">
        <color indexed="58"/>
      </top>
      <bottom style="thin">
        <color indexed="23"/>
      </bottom>
      <diagonal/>
    </border>
    <border>
      <left style="thin">
        <color indexed="23"/>
      </left>
      <right style="thin">
        <color indexed="23"/>
      </right>
      <top/>
      <bottom style="double">
        <color indexed="23"/>
      </bottom>
      <diagonal/>
    </border>
    <border>
      <left style="medium">
        <color indexed="58"/>
      </left>
      <right style="medium">
        <color indexed="58"/>
      </right>
      <top style="medium">
        <color indexed="58"/>
      </top>
      <bottom/>
      <diagonal/>
    </border>
    <border>
      <left style="thin">
        <color indexed="23"/>
      </left>
      <right style="medium">
        <color indexed="23"/>
      </right>
      <top/>
      <bottom/>
      <diagonal/>
    </border>
    <border>
      <left/>
      <right/>
      <top style="medium">
        <color indexed="58"/>
      </top>
      <bottom/>
      <diagonal/>
    </border>
    <border>
      <left style="medium">
        <color indexed="58"/>
      </left>
      <right style="thin">
        <color indexed="58"/>
      </right>
      <top/>
      <bottom/>
      <diagonal/>
    </border>
    <border>
      <left style="medium">
        <color indexed="58"/>
      </left>
      <right style="medium">
        <color indexed="58"/>
      </right>
      <top/>
      <bottom/>
      <diagonal/>
    </border>
    <border>
      <left style="medium">
        <color indexed="58"/>
      </left>
      <right style="medium">
        <color indexed="23"/>
      </right>
      <top/>
      <bottom/>
      <diagonal/>
    </border>
    <border>
      <left style="medium">
        <color indexed="58"/>
      </left>
      <right style="thin">
        <color indexed="23"/>
      </right>
      <top/>
      <bottom/>
      <diagonal/>
    </border>
    <border>
      <left/>
      <right style="thin">
        <color indexed="55"/>
      </right>
      <top/>
      <bottom/>
      <diagonal/>
    </border>
    <border>
      <left style="thin">
        <color indexed="55"/>
      </left>
      <right style="medium">
        <color indexed="58"/>
      </right>
      <top/>
      <bottom/>
      <diagonal/>
    </border>
    <border>
      <left style="thin">
        <color indexed="58"/>
      </left>
      <right style="thin">
        <color indexed="55"/>
      </right>
      <top/>
      <bottom/>
      <diagonal/>
    </border>
    <border>
      <left style="thin">
        <color indexed="55"/>
      </left>
      <right style="thin">
        <color indexed="55"/>
      </right>
      <top/>
      <bottom/>
      <diagonal/>
    </border>
    <border>
      <left style="thin">
        <color indexed="58"/>
      </left>
      <right style="medium">
        <color indexed="23"/>
      </right>
      <top style="thin">
        <color indexed="58"/>
      </top>
      <bottom style="thin">
        <color indexed="58"/>
      </bottom>
      <diagonal/>
    </border>
    <border>
      <left style="medium">
        <color indexed="23"/>
      </left>
      <right style="thin">
        <color indexed="58"/>
      </right>
      <top/>
      <bottom/>
      <diagonal/>
    </border>
    <border>
      <left/>
      <right style="medium">
        <color indexed="58"/>
      </right>
      <top style="thin">
        <color indexed="58"/>
      </top>
      <bottom style="thin">
        <color indexed="58"/>
      </bottom>
      <diagonal/>
    </border>
    <border>
      <left style="thin">
        <color indexed="58"/>
      </left>
      <right/>
      <top style="thin">
        <color indexed="23"/>
      </top>
      <bottom style="thin">
        <color indexed="23"/>
      </bottom>
      <diagonal/>
    </border>
    <border>
      <left style="thin">
        <color auto="1"/>
      </left>
      <right/>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indexed="58"/>
      </top>
      <bottom style="thin">
        <color indexed="58"/>
      </bottom>
      <diagonal/>
    </border>
    <border>
      <left/>
      <right style="thin">
        <color rgb="FF808080"/>
      </right>
      <top/>
      <bottom/>
      <diagonal/>
    </border>
    <border>
      <left style="thin">
        <color rgb="FF808080"/>
      </left>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bottom/>
      <diagonal/>
    </border>
    <border>
      <left style="thin">
        <color indexed="23"/>
      </left>
      <right style="thin">
        <color indexed="23"/>
      </right>
      <top style="dotted">
        <color indexed="23"/>
      </top>
      <bottom style="dotted">
        <color indexed="23"/>
      </bottom>
      <diagonal/>
    </border>
    <border>
      <left style="thin">
        <color indexed="23"/>
      </left>
      <right/>
      <top style="dotted">
        <color indexed="23"/>
      </top>
      <bottom style="dotted">
        <color indexed="23"/>
      </bottom>
      <diagonal/>
    </border>
    <border>
      <left/>
      <right style="thin">
        <color indexed="23"/>
      </right>
      <top style="dotted">
        <color indexed="23"/>
      </top>
      <bottom style="dotted">
        <color indexed="23"/>
      </bottom>
      <diagonal/>
    </border>
    <border>
      <left/>
      <right/>
      <top style="dotted">
        <color indexed="23"/>
      </top>
      <bottom style="dotted">
        <color indexed="23"/>
      </bottom>
      <diagonal/>
    </border>
    <border>
      <left style="thin">
        <color indexed="23"/>
      </left>
      <right/>
      <top/>
      <bottom/>
      <diagonal/>
    </border>
    <border>
      <left style="thin">
        <color indexed="58"/>
      </left>
      <right/>
      <top/>
      <bottom/>
      <diagonal/>
    </border>
    <border>
      <left style="thin">
        <color indexed="58"/>
      </left>
      <right style="thin">
        <color rgb="FF808080"/>
      </right>
      <top/>
      <bottom/>
      <diagonal/>
    </border>
    <border>
      <left/>
      <right/>
      <top style="thin">
        <color indexed="58"/>
      </top>
      <bottom style="thin">
        <color rgb="FF808080"/>
      </bottom>
      <diagonal/>
    </border>
    <border>
      <left style="thin">
        <color indexed="58"/>
      </left>
      <right style="thin">
        <color rgb="FF808080"/>
      </right>
      <top style="thin">
        <color indexed="58"/>
      </top>
      <bottom/>
      <diagonal/>
    </border>
    <border>
      <left style="thin">
        <color indexed="58"/>
      </left>
      <right style="thin">
        <color rgb="FF808080"/>
      </right>
      <top style="thin">
        <color indexed="58"/>
      </top>
      <bottom style="thin">
        <color indexed="58"/>
      </bottom>
      <diagonal/>
    </border>
    <border>
      <left style="thin">
        <color indexed="23"/>
      </left>
      <right style="thin">
        <color rgb="FF808080"/>
      </right>
      <top style="thin">
        <color indexed="23"/>
      </top>
      <bottom style="thin">
        <color indexed="23"/>
      </bottom>
      <diagonal/>
    </border>
    <border>
      <left/>
      <right style="thin">
        <color rgb="FF808080"/>
      </right>
      <top/>
      <bottom style="thin">
        <color indexed="58"/>
      </bottom>
      <diagonal/>
    </border>
    <border>
      <left/>
      <right style="thin">
        <color rgb="FF808080"/>
      </right>
      <top style="thin">
        <color indexed="58"/>
      </top>
      <bottom style="thin">
        <color indexed="58"/>
      </bottom>
      <diagonal/>
    </border>
    <border>
      <left/>
      <right style="thin">
        <color rgb="FF808080"/>
      </right>
      <top style="thin">
        <color indexed="58"/>
      </top>
      <bottom/>
      <diagonal/>
    </border>
    <border>
      <left/>
      <right/>
      <top style="thin">
        <color rgb="FF808080"/>
      </top>
      <bottom style="thin">
        <color rgb="FF808080"/>
      </bottom>
      <diagonal/>
    </border>
  </borders>
  <cellStyleXfs count="6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3" fillId="2"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9"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3" fillId="0" borderId="0" applyFont="0" applyFill="0" applyBorder="0" applyAlignment="0" applyProtection="0"/>
    <xf numFmtId="0" fontId="27" fillId="9" borderId="0" applyNumberFormat="0" applyBorder="0" applyAlignment="0" applyProtection="0"/>
    <xf numFmtId="0" fontId="27" fillId="10"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6"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6"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6" fillId="26" borderId="0" applyNumberFormat="0" applyBorder="0" applyAlignment="0" applyProtection="0"/>
    <xf numFmtId="0" fontId="3" fillId="0" borderId="0"/>
    <xf numFmtId="0" fontId="1" fillId="0" borderId="0"/>
    <xf numFmtId="0" fontId="31" fillId="0" borderId="0" applyNumberFormat="0" applyFill="0" applyBorder="0" applyAlignment="0" applyProtection="0">
      <alignment vertical="top"/>
      <protection locked="0"/>
    </xf>
    <xf numFmtId="0" fontId="33" fillId="0" borderId="0" applyNumberFormat="0" applyFill="0" applyBorder="0" applyAlignment="0" applyProtection="0"/>
    <xf numFmtId="9" fontId="1" fillId="0" borderId="0" applyFont="0" applyFill="0" applyBorder="0" applyAlignment="0" applyProtection="0"/>
    <xf numFmtId="0" fontId="3" fillId="0" borderId="0"/>
    <xf numFmtId="9" fontId="3" fillId="0" borderId="0" applyFont="0" applyFill="0" applyBorder="0" applyAlignment="0" applyProtection="0"/>
  </cellStyleXfs>
  <cellXfs count="732">
    <xf numFmtId="0" fontId="0" fillId="0" borderId="0" xfId="0"/>
    <xf numFmtId="0" fontId="3" fillId="27" borderId="0" xfId="53" applyFill="1"/>
    <xf numFmtId="0" fontId="35" fillId="27" borderId="0" xfId="53" applyFont="1" applyFill="1"/>
    <xf numFmtId="0" fontId="34" fillId="27" borderId="0" xfId="53" applyFont="1" applyFill="1"/>
    <xf numFmtId="0" fontId="30" fillId="27" borderId="0" xfId="53" applyFont="1" applyFill="1"/>
    <xf numFmtId="0" fontId="36" fillId="27" borderId="0" xfId="53" applyFont="1" applyFill="1" applyAlignment="1">
      <alignment vertical="center"/>
    </xf>
    <xf numFmtId="0" fontId="6" fillId="0" borderId="0" xfId="0" applyFont="1" applyAlignment="1">
      <alignment horizontal="center"/>
    </xf>
    <xf numFmtId="0" fontId="7" fillId="0" borderId="0" xfId="0" applyFont="1"/>
    <xf numFmtId="0" fontId="8" fillId="0" borderId="0" xfId="0" applyFont="1"/>
    <xf numFmtId="0" fontId="11" fillId="0" borderId="0" xfId="0" applyFont="1"/>
    <xf numFmtId="0" fontId="9" fillId="0" borderId="0" xfId="0" applyFont="1"/>
    <xf numFmtId="0" fontId="18" fillId="0" borderId="0" xfId="0" applyFont="1"/>
    <xf numFmtId="0" fontId="9" fillId="0" borderId="0" xfId="0" applyFont="1" applyAlignment="1">
      <alignment horizontal="center"/>
    </xf>
    <xf numFmtId="0" fontId="38" fillId="0" borderId="0" xfId="0" applyFont="1" applyAlignment="1">
      <alignment wrapText="1"/>
    </xf>
    <xf numFmtId="0" fontId="40" fillId="0" borderId="0" xfId="0" applyFont="1" applyAlignment="1">
      <alignment vertical="top"/>
    </xf>
    <xf numFmtId="0" fontId="41" fillId="0" borderId="0" xfId="0" applyFont="1" applyAlignment="1">
      <alignment vertical="top"/>
    </xf>
    <xf numFmtId="0" fontId="40" fillId="0" borderId="0" xfId="0" applyFont="1" applyAlignment="1">
      <alignment horizontal="center" vertical="top"/>
    </xf>
    <xf numFmtId="0" fontId="39" fillId="0" borderId="0" xfId="0" applyFont="1" applyAlignment="1">
      <alignment horizontal="center" vertical="top"/>
    </xf>
    <xf numFmtId="0" fontId="39" fillId="0" borderId="0" xfId="0" applyFont="1" applyAlignment="1">
      <alignment horizontal="left" vertical="top" wrapText="1"/>
    </xf>
    <xf numFmtId="0" fontId="40" fillId="0" borderId="0" xfId="0" applyFont="1" applyAlignment="1">
      <alignment horizontal="center"/>
    </xf>
    <xf numFmtId="0" fontId="40" fillId="0" borderId="0" xfId="0" applyFont="1" applyAlignment="1">
      <alignment horizontal="left"/>
    </xf>
    <xf numFmtId="0" fontId="40" fillId="0" borderId="0" xfId="0" applyFont="1"/>
    <xf numFmtId="0" fontId="42" fillId="0" borderId="0" xfId="0" applyFont="1" applyAlignment="1">
      <alignment horizontal="left"/>
    </xf>
    <xf numFmtId="0" fontId="3" fillId="0" borderId="0" xfId="53" applyAlignment="1">
      <alignment vertical="center"/>
    </xf>
    <xf numFmtId="0" fontId="30" fillId="0" borderId="0" xfId="0" applyFont="1"/>
    <xf numFmtId="0" fontId="44" fillId="0" borderId="0" xfId="0" applyFont="1"/>
    <xf numFmtId="0" fontId="45" fillId="0" borderId="1" xfId="29" applyFont="1" applyBorder="1"/>
    <xf numFmtId="8" fontId="30" fillId="0" borderId="0" xfId="0" applyNumberFormat="1" applyFont="1"/>
    <xf numFmtId="0" fontId="44" fillId="0" borderId="2" xfId="0" applyFont="1" applyBorder="1"/>
    <xf numFmtId="0" fontId="30" fillId="0" borderId="0" xfId="27" applyFont="1"/>
    <xf numFmtId="0" fontId="44" fillId="0" borderId="0" xfId="27" applyFont="1"/>
    <xf numFmtId="0" fontId="43" fillId="0" borderId="0" xfId="27" applyFont="1"/>
    <xf numFmtId="0" fontId="29" fillId="0" borderId="0" xfId="27" applyFont="1"/>
    <xf numFmtId="0" fontId="30" fillId="0" borderId="0" xfId="27" applyFont="1" applyAlignment="1">
      <alignment vertical="center" wrapText="1"/>
    </xf>
    <xf numFmtId="0" fontId="45" fillId="0" borderId="0" xfId="27" applyFont="1"/>
    <xf numFmtId="0" fontId="30" fillId="0" borderId="0" xfId="28" applyFont="1"/>
    <xf numFmtId="0" fontId="30" fillId="0" borderId="0" xfId="0" applyFont="1" applyAlignment="1">
      <alignment horizontal="left" vertical="center"/>
    </xf>
    <xf numFmtId="0" fontId="43" fillId="0" borderId="2" xfId="27" applyFont="1" applyBorder="1"/>
    <xf numFmtId="0" fontId="44" fillId="0" borderId="2" xfId="27" applyFont="1" applyBorder="1"/>
    <xf numFmtId="0" fontId="29" fillId="0" borderId="0" xfId="25" applyFont="1" applyFill="1" applyAlignment="1" applyProtection="1"/>
    <xf numFmtId="0" fontId="40" fillId="0" borderId="0" xfId="28" applyFont="1"/>
    <xf numFmtId="0" fontId="40" fillId="0" borderId="0" xfId="28" applyFont="1" applyAlignment="1">
      <alignment horizontal="centerContinuous"/>
    </xf>
    <xf numFmtId="0" fontId="40" fillId="0" borderId="2" xfId="28" applyFont="1" applyBorder="1"/>
    <xf numFmtId="0" fontId="40" fillId="0" borderId="16" xfId="28" applyFont="1" applyBorder="1"/>
    <xf numFmtId="0" fontId="40" fillId="0" borderId="11" xfId="28" applyFont="1" applyBorder="1"/>
    <xf numFmtId="171" fontId="40" fillId="0" borderId="0" xfId="28" applyNumberFormat="1" applyFont="1"/>
    <xf numFmtId="0" fontId="41" fillId="0" borderId="2" xfId="28" applyFont="1" applyBorder="1" applyAlignment="1">
      <alignment horizontal="center"/>
    </xf>
    <xf numFmtId="0" fontId="41" fillId="0" borderId="0" xfId="28" applyFont="1" applyAlignment="1">
      <alignment horizontal="center"/>
    </xf>
    <xf numFmtId="0" fontId="40" fillId="0" borderId="2" xfId="28" applyFont="1" applyBorder="1" applyAlignment="1">
      <alignment horizontal="centerContinuous"/>
    </xf>
    <xf numFmtId="0" fontId="40" fillId="0" borderId="0" xfId="28" applyFont="1" applyAlignment="1">
      <alignment horizontal="center"/>
    </xf>
    <xf numFmtId="165" fontId="40" fillId="0" borderId="0" xfId="28" applyNumberFormat="1" applyFont="1"/>
    <xf numFmtId="173" fontId="40" fillId="0" borderId="0" xfId="28" applyNumberFormat="1" applyFont="1" applyAlignment="1">
      <alignment horizontal="right"/>
    </xf>
    <xf numFmtId="0" fontId="40" fillId="0" borderId="0" xfId="28" applyFont="1" applyAlignment="1">
      <alignment horizontal="right"/>
    </xf>
    <xf numFmtId="171" fontId="40" fillId="0" borderId="0" xfId="28" applyNumberFormat="1" applyFont="1" applyAlignment="1">
      <alignment horizontal="right"/>
    </xf>
    <xf numFmtId="172" fontId="40" fillId="0" borderId="0" xfId="28" applyNumberFormat="1" applyFont="1"/>
    <xf numFmtId="173" fontId="40" fillId="0" borderId="0" xfId="28" applyNumberFormat="1" applyFont="1"/>
    <xf numFmtId="0" fontId="40" fillId="0" borderId="61" xfId="28" applyFont="1" applyBorder="1" applyAlignment="1">
      <alignment horizontal="center"/>
    </xf>
    <xf numFmtId="0" fontId="40" fillId="0" borderId="23" xfId="28" applyFont="1" applyBorder="1" applyAlignment="1">
      <alignment horizontal="center"/>
    </xf>
    <xf numFmtId="0" fontId="40" fillId="0" borderId="22" xfId="28" applyFont="1" applyBorder="1" applyAlignment="1">
      <alignment horizontal="centerContinuous"/>
    </xf>
    <xf numFmtId="0" fontId="40" fillId="0" borderId="22" xfId="28" applyFont="1" applyBorder="1"/>
    <xf numFmtId="0" fontId="40" fillId="0" borderId="24" xfId="28" applyFont="1" applyBorder="1"/>
    <xf numFmtId="0" fontId="40" fillId="0" borderId="10" xfId="28" applyFont="1" applyBorder="1"/>
    <xf numFmtId="0" fontId="40" fillId="0" borderId="12" xfId="28" applyFont="1" applyBorder="1"/>
    <xf numFmtId="0" fontId="40" fillId="0" borderId="9" xfId="28" applyFont="1" applyBorder="1"/>
    <xf numFmtId="0" fontId="40" fillId="0" borderId="4" xfId="28" applyFont="1" applyBorder="1"/>
    <xf numFmtId="0" fontId="40" fillId="0" borderId="8" xfId="28" applyFont="1" applyBorder="1"/>
    <xf numFmtId="0" fontId="40" fillId="0" borderId="62" xfId="28" applyFont="1" applyBorder="1"/>
    <xf numFmtId="0" fontId="40" fillId="0" borderId="17" xfId="28" applyFont="1" applyBorder="1"/>
    <xf numFmtId="0" fontId="40" fillId="0" borderId="16" xfId="29" applyFont="1" applyBorder="1"/>
    <xf numFmtId="44" fontId="40" fillId="0" borderId="0" xfId="34" applyFont="1" applyFill="1" applyBorder="1" applyProtection="1">
      <protection locked="0"/>
    </xf>
    <xf numFmtId="168" fontId="40" fillId="0" borderId="0" xfId="29" applyNumberFormat="1" applyFont="1"/>
    <xf numFmtId="0" fontId="40" fillId="0" borderId="0" xfId="29" applyFont="1" applyProtection="1">
      <protection locked="0"/>
    </xf>
    <xf numFmtId="44" fontId="40" fillId="0" borderId="0" xfId="34" applyFont="1" applyFill="1" applyBorder="1" applyProtection="1"/>
    <xf numFmtId="0" fontId="40" fillId="0" borderId="0" xfId="29" applyFont="1"/>
    <xf numFmtId="44" fontId="40" fillId="0" borderId="0" xfId="29" applyNumberFormat="1" applyFont="1"/>
    <xf numFmtId="2" fontId="40" fillId="0" borderId="0" xfId="29" applyNumberFormat="1" applyFont="1"/>
    <xf numFmtId="0" fontId="40" fillId="0" borderId="0" xfId="28" applyFont="1" applyProtection="1">
      <protection locked="0"/>
    </xf>
    <xf numFmtId="168" fontId="46" fillId="0" borderId="22" xfId="28" applyNumberFormat="1" applyFont="1" applyBorder="1"/>
    <xf numFmtId="0" fontId="40" fillId="0" borderId="28" xfId="28" applyFont="1" applyBorder="1"/>
    <xf numFmtId="0" fontId="40" fillId="0" borderId="32" xfId="28" applyFont="1" applyBorder="1"/>
    <xf numFmtId="49" fontId="40" fillId="0" borderId="0" xfId="28" applyNumberFormat="1" applyFont="1" applyAlignment="1">
      <alignment horizontal="left"/>
    </xf>
    <xf numFmtId="0" fontId="41" fillId="0" borderId="0" xfId="28" applyFont="1" applyAlignment="1">
      <alignment horizontal="centerContinuous"/>
    </xf>
    <xf numFmtId="0" fontId="41" fillId="0" borderId="0" xfId="28" applyFont="1"/>
    <xf numFmtId="0" fontId="41" fillId="0" borderId="0" xfId="28" applyFont="1" applyAlignment="1">
      <alignment horizontal="left"/>
    </xf>
    <xf numFmtId="2" fontId="40" fillId="0" borderId="0" xfId="28" applyNumberFormat="1" applyFont="1" applyAlignment="1">
      <alignment horizontal="centerContinuous"/>
    </xf>
    <xf numFmtId="165" fontId="40" fillId="0" borderId="0" xfId="28" applyNumberFormat="1" applyFont="1" applyAlignment="1">
      <alignment horizontal="center"/>
    </xf>
    <xf numFmtId="164" fontId="41" fillId="0" borderId="22" xfId="28" applyNumberFormat="1" applyFont="1" applyBorder="1" applyAlignment="1">
      <alignment horizontal="center"/>
    </xf>
    <xf numFmtId="164" fontId="41" fillId="0" borderId="0" xfId="28" applyNumberFormat="1" applyFont="1" applyAlignment="1">
      <alignment horizontal="center"/>
    </xf>
    <xf numFmtId="164" fontId="41" fillId="0" borderId="24" xfId="28" applyNumberFormat="1" applyFont="1" applyBorder="1" applyAlignment="1">
      <alignment horizontal="center"/>
    </xf>
    <xf numFmtId="168" fontId="40" fillId="0" borderId="0" xfId="19" applyNumberFormat="1" applyFont="1" applyFill="1" applyBorder="1" applyAlignment="1" applyProtection="1">
      <alignment horizontal="center"/>
    </xf>
    <xf numFmtId="168" fontId="40" fillId="0" borderId="4" xfId="19" applyNumberFormat="1" applyFont="1" applyFill="1" applyBorder="1" applyAlignment="1" applyProtection="1">
      <alignment horizontal="center"/>
    </xf>
    <xf numFmtId="0" fontId="41" fillId="0" borderId="3" xfId="28" applyFont="1" applyBorder="1"/>
    <xf numFmtId="0" fontId="40" fillId="0" borderId="3" xfId="28" applyFont="1" applyBorder="1" applyAlignment="1">
      <alignment horizontal="right"/>
    </xf>
    <xf numFmtId="0" fontId="40" fillId="0" borderId="3" xfId="28" applyFont="1" applyBorder="1"/>
    <xf numFmtId="0" fontId="40" fillId="0" borderId="3" xfId="28" applyFont="1" applyBorder="1" applyAlignment="1">
      <alignment horizontal="center"/>
    </xf>
    <xf numFmtId="2" fontId="40" fillId="0" borderId="3" xfId="19" applyNumberFormat="1" applyFont="1" applyFill="1" applyBorder="1" applyAlignment="1" applyProtection="1">
      <alignment horizontal="center"/>
    </xf>
    <xf numFmtId="2" fontId="40" fillId="0" borderId="5" xfId="19" applyNumberFormat="1" applyFont="1" applyFill="1" applyBorder="1" applyAlignment="1" applyProtection="1">
      <alignment horizontal="center"/>
    </xf>
    <xf numFmtId="168" fontId="41" fillId="0" borderId="22" xfId="28" applyNumberFormat="1" applyFont="1" applyBorder="1" applyAlignment="1">
      <alignment horizontal="right"/>
    </xf>
    <xf numFmtId="2" fontId="41" fillId="0" borderId="0" xfId="28" applyNumberFormat="1" applyFont="1"/>
    <xf numFmtId="2" fontId="41" fillId="0" borderId="24" xfId="28" applyNumberFormat="1" applyFont="1" applyBorder="1"/>
    <xf numFmtId="2" fontId="40" fillId="0" borderId="0" xfId="28" applyNumberFormat="1" applyFont="1"/>
    <xf numFmtId="0" fontId="40" fillId="0" borderId="14" xfId="28" applyFont="1" applyBorder="1"/>
    <xf numFmtId="2" fontId="40" fillId="0" borderId="14" xfId="28" applyNumberFormat="1" applyFont="1" applyBorder="1"/>
    <xf numFmtId="2" fontId="40" fillId="0" borderId="15" xfId="28" applyNumberFormat="1" applyFont="1" applyBorder="1"/>
    <xf numFmtId="2" fontId="40" fillId="0" borderId="11" xfId="28" applyNumberFormat="1" applyFont="1" applyBorder="1"/>
    <xf numFmtId="0" fontId="37" fillId="0" borderId="16" xfId="28" applyFont="1" applyBorder="1"/>
    <xf numFmtId="168" fontId="40" fillId="0" borderId="0" xfId="19" applyNumberFormat="1" applyFont="1" applyFill="1" applyBorder="1" applyAlignment="1" applyProtection="1">
      <alignment horizontal="right"/>
    </xf>
    <xf numFmtId="168" fontId="41" fillId="0" borderId="22" xfId="28" applyNumberFormat="1" applyFont="1" applyBorder="1"/>
    <xf numFmtId="166" fontId="41" fillId="0" borderId="0" xfId="28" applyNumberFormat="1" applyFont="1"/>
    <xf numFmtId="166" fontId="41" fillId="0" borderId="24" xfId="28" applyNumberFormat="1" applyFont="1" applyBorder="1"/>
    <xf numFmtId="2" fontId="40" fillId="0" borderId="11" xfId="19" applyNumberFormat="1" applyFont="1" applyFill="1" applyBorder="1" applyAlignment="1" applyProtection="1">
      <alignment horizontal="center"/>
    </xf>
    <xf numFmtId="2" fontId="40" fillId="0" borderId="18" xfId="28" applyNumberFormat="1" applyFont="1" applyBorder="1"/>
    <xf numFmtId="0" fontId="40" fillId="0" borderId="0" xfId="29" applyFont="1" applyAlignment="1">
      <alignment horizontal="right"/>
    </xf>
    <xf numFmtId="0" fontId="46" fillId="0" borderId="0" xfId="29" applyFont="1"/>
    <xf numFmtId="0" fontId="40" fillId="0" borderId="0" xfId="29" applyFont="1" applyAlignment="1">
      <alignment horizontal="center"/>
    </xf>
    <xf numFmtId="2" fontId="40" fillId="0" borderId="0" xfId="20" applyNumberFormat="1" applyFont="1" applyFill="1" applyBorder="1" applyAlignment="1" applyProtection="1">
      <alignment horizontal="center"/>
    </xf>
    <xf numFmtId="170" fontId="40" fillId="0" borderId="0" xfId="26" applyNumberFormat="1" applyFont="1" applyFill="1" applyBorder="1" applyAlignment="1" applyProtection="1">
      <alignment horizontal="center"/>
    </xf>
    <xf numFmtId="0" fontId="40" fillId="0" borderId="4" xfId="29" applyFont="1" applyBorder="1" applyAlignment="1">
      <alignment horizontal="center"/>
    </xf>
    <xf numFmtId="168" fontId="40" fillId="0" borderId="14" xfId="20" applyNumberFormat="1" applyFont="1" applyFill="1" applyBorder="1" applyAlignment="1" applyProtection="1">
      <alignment horizontal="center"/>
    </xf>
    <xf numFmtId="168" fontId="40" fillId="0" borderId="0" xfId="20" applyNumberFormat="1" applyFont="1" applyFill="1" applyBorder="1" applyAlignment="1" applyProtection="1">
      <alignment horizontal="center"/>
    </xf>
    <xf numFmtId="170" fontId="40" fillId="0" borderId="0" xfId="26" applyNumberFormat="1" applyFont="1" applyFill="1" applyBorder="1" applyAlignment="1" applyProtection="1">
      <alignment horizontal="center" vertical="top"/>
    </xf>
    <xf numFmtId="0" fontId="40" fillId="0" borderId="0" xfId="29" applyFont="1" applyAlignment="1">
      <alignment vertical="top"/>
    </xf>
    <xf numFmtId="168" fontId="40" fillId="0" borderId="3" xfId="20" applyNumberFormat="1" applyFont="1" applyFill="1" applyBorder="1" applyAlignment="1" applyProtection="1">
      <alignment horizontal="center"/>
    </xf>
    <xf numFmtId="2" fontId="40" fillId="0" borderId="2" xfId="28" applyNumberFormat="1" applyFont="1" applyBorder="1"/>
    <xf numFmtId="168" fontId="50" fillId="0" borderId="22" xfId="28" applyNumberFormat="1" applyFont="1" applyBorder="1"/>
    <xf numFmtId="168" fontId="41" fillId="0" borderId="0" xfId="28" applyNumberFormat="1" applyFont="1" applyAlignment="1" applyProtection="1">
      <alignment horizontal="center"/>
      <protection locked="0"/>
    </xf>
    <xf numFmtId="0" fontId="46" fillId="0" borderId="0" xfId="29" applyFont="1" applyAlignment="1">
      <alignment vertical="top"/>
    </xf>
    <xf numFmtId="2" fontId="46" fillId="0" borderId="0" xfId="20" applyNumberFormat="1" applyFont="1" applyFill="1" applyBorder="1" applyAlignment="1" applyProtection="1">
      <alignment horizontal="center"/>
    </xf>
    <xf numFmtId="168" fontId="40" fillId="0" borderId="23" xfId="20" applyNumberFormat="1" applyFont="1" applyFill="1" applyBorder="1" applyAlignment="1" applyProtection="1">
      <alignment horizontal="center" vertical="top"/>
    </xf>
    <xf numFmtId="2" fontId="46" fillId="0" borderId="0" xfId="20" applyNumberFormat="1" applyFont="1" applyFill="1" applyBorder="1" applyAlignment="1" applyProtection="1">
      <alignment horizontal="center" vertical="top"/>
    </xf>
    <xf numFmtId="168" fontId="40" fillId="0" borderId="26" xfId="20" applyNumberFormat="1" applyFont="1" applyFill="1" applyBorder="1" applyAlignment="1" applyProtection="1">
      <alignment horizontal="center" vertical="top"/>
    </xf>
    <xf numFmtId="0" fontId="40" fillId="0" borderId="0" xfId="29" applyFont="1" applyAlignment="1">
      <alignment horizontal="center" vertical="top"/>
    </xf>
    <xf numFmtId="2" fontId="40" fillId="0" borderId="13" xfId="20" applyNumberFormat="1" applyFont="1" applyFill="1" applyBorder="1" applyAlignment="1" applyProtection="1">
      <alignment horizontal="center" vertical="top"/>
    </xf>
    <xf numFmtId="0" fontId="40" fillId="0" borderId="11" xfId="29" applyFont="1" applyBorder="1"/>
    <xf numFmtId="168" fontId="41" fillId="0" borderId="11" xfId="29" applyNumberFormat="1" applyFont="1" applyBorder="1" applyAlignment="1">
      <alignment horizontal="center"/>
    </xf>
    <xf numFmtId="0" fontId="51" fillId="0" borderId="0" xfId="29" applyFont="1" applyAlignment="1">
      <alignment horizontal="left"/>
    </xf>
    <xf numFmtId="2" fontId="51" fillId="0" borderId="0" xfId="20" applyNumberFormat="1" applyFont="1" applyFill="1" applyBorder="1" applyAlignment="1" applyProtection="1">
      <alignment horizontal="center"/>
    </xf>
    <xf numFmtId="0" fontId="40" fillId="0" borderId="27" xfId="28" applyFont="1" applyBorder="1"/>
    <xf numFmtId="0" fontId="40" fillId="0" borderId="63" xfId="28" applyFont="1" applyBorder="1"/>
    <xf numFmtId="166" fontId="41" fillId="0" borderId="0" xfId="28" applyNumberFormat="1" applyFont="1" applyAlignment="1">
      <alignment horizontal="right"/>
    </xf>
    <xf numFmtId="168" fontId="41" fillId="0" borderId="24" xfId="28" applyNumberFormat="1" applyFont="1" applyBorder="1"/>
    <xf numFmtId="166" fontId="41" fillId="0" borderId="24" xfId="28" applyNumberFormat="1" applyFont="1" applyBorder="1" applyAlignment="1">
      <alignment horizontal="right"/>
    </xf>
    <xf numFmtId="173" fontId="40" fillId="30" borderId="26" xfId="28" applyNumberFormat="1" applyFont="1" applyFill="1" applyBorder="1" applyAlignment="1" applyProtection="1">
      <alignment horizontal="center"/>
      <protection locked="0"/>
    </xf>
    <xf numFmtId="3" fontId="40" fillId="30" borderId="26" xfId="28" applyNumberFormat="1" applyFont="1" applyFill="1" applyBorder="1" applyProtection="1">
      <protection locked="0"/>
    </xf>
    <xf numFmtId="168" fontId="40" fillId="30" borderId="26" xfId="28" applyNumberFormat="1" applyFont="1" applyFill="1" applyBorder="1" applyProtection="1">
      <protection locked="0"/>
    </xf>
    <xf numFmtId="44" fontId="40" fillId="30" borderId="26" xfId="24" applyFont="1" applyFill="1" applyBorder="1" applyAlignment="1" applyProtection="1">
      <alignment horizontal="center"/>
      <protection locked="0"/>
    </xf>
    <xf numFmtId="0" fontId="41" fillId="31" borderId="26" xfId="28" applyFont="1" applyFill="1" applyBorder="1"/>
    <xf numFmtId="168" fontId="40" fillId="30" borderId="72" xfId="19" applyNumberFormat="1" applyFont="1" applyFill="1" applyBorder="1" applyAlignment="1" applyProtection="1">
      <alignment horizontal="right"/>
      <protection locked="0"/>
    </xf>
    <xf numFmtId="0" fontId="48" fillId="0" borderId="0" xfId="28" applyFont="1"/>
    <xf numFmtId="168" fontId="40" fillId="30" borderId="26" xfId="19" applyNumberFormat="1" applyFont="1" applyFill="1" applyBorder="1" applyAlignment="1" applyProtection="1">
      <alignment horizontal="right"/>
      <protection locked="0"/>
    </xf>
    <xf numFmtId="0" fontId="41" fillId="31" borderId="15" xfId="28" applyFont="1" applyFill="1" applyBorder="1"/>
    <xf numFmtId="0" fontId="40" fillId="0" borderId="25" xfId="28" applyFont="1" applyBorder="1"/>
    <xf numFmtId="0" fontId="40" fillId="0" borderId="2" xfId="28" applyFont="1" applyBorder="1" applyAlignment="1">
      <alignment horizontal="right"/>
    </xf>
    <xf numFmtId="2" fontId="40" fillId="0" borderId="18" xfId="19" applyNumberFormat="1" applyFont="1" applyFill="1" applyBorder="1" applyAlignment="1" applyProtection="1">
      <alignment horizontal="center"/>
    </xf>
    <xf numFmtId="0" fontId="41" fillId="0" borderId="9" xfId="28" applyFont="1" applyBorder="1" applyAlignment="1">
      <alignment horizontal="left"/>
    </xf>
    <xf numFmtId="0" fontId="9" fillId="27" borderId="0" xfId="30" applyFont="1" applyFill="1"/>
    <xf numFmtId="0" fontId="15" fillId="27" borderId="0" xfId="30" applyFont="1" applyFill="1" applyAlignment="1">
      <alignment horizontal="center"/>
    </xf>
    <xf numFmtId="0" fontId="9" fillId="27" borderId="4" xfId="30" applyFont="1" applyFill="1" applyBorder="1"/>
    <xf numFmtId="0" fontId="9" fillId="27" borderId="3" xfId="30" applyFont="1" applyFill="1" applyBorder="1"/>
    <xf numFmtId="0" fontId="19" fillId="27" borderId="12" xfId="30" applyFont="1" applyFill="1" applyBorder="1"/>
    <xf numFmtId="0" fontId="19" fillId="27" borderId="10" xfId="30" applyFont="1" applyFill="1" applyBorder="1"/>
    <xf numFmtId="0" fontId="19" fillId="27" borderId="8" xfId="30" applyFont="1" applyFill="1" applyBorder="1"/>
    <xf numFmtId="0" fontId="19" fillId="27" borderId="5" xfId="30" applyFont="1" applyFill="1" applyBorder="1"/>
    <xf numFmtId="0" fontId="19" fillId="27" borderId="3" xfId="30" applyFont="1" applyFill="1" applyBorder="1"/>
    <xf numFmtId="0" fontId="9" fillId="27" borderId="34" xfId="30" applyFont="1" applyFill="1" applyBorder="1"/>
    <xf numFmtId="0" fontId="9" fillId="27" borderId="12" xfId="30" applyFont="1" applyFill="1" applyBorder="1"/>
    <xf numFmtId="0" fontId="9" fillId="27" borderId="9" xfId="30" applyFont="1" applyFill="1" applyBorder="1"/>
    <xf numFmtId="0" fontId="9" fillId="27" borderId="8" xfId="30" applyFont="1" applyFill="1" applyBorder="1"/>
    <xf numFmtId="0" fontId="9" fillId="27" borderId="5" xfId="30" applyFont="1" applyFill="1" applyBorder="1"/>
    <xf numFmtId="0" fontId="9" fillId="27" borderId="10" xfId="30" applyFont="1" applyFill="1" applyBorder="1"/>
    <xf numFmtId="0" fontId="14" fillId="27" borderId="0" xfId="30" applyFont="1" applyFill="1" applyAlignment="1">
      <alignment horizontal="center"/>
    </xf>
    <xf numFmtId="0" fontId="40" fillId="27" borderId="0" xfId="30" applyFont="1" applyFill="1"/>
    <xf numFmtId="0" fontId="40" fillId="27" borderId="4" xfId="30" applyFont="1" applyFill="1" applyBorder="1"/>
    <xf numFmtId="0" fontId="40" fillId="27" borderId="3" xfId="30" applyFont="1" applyFill="1" applyBorder="1"/>
    <xf numFmtId="0" fontId="40" fillId="27" borderId="33" xfId="30" applyFont="1" applyFill="1" applyBorder="1"/>
    <xf numFmtId="0" fontId="40" fillId="27" borderId="47" xfId="30" applyFont="1" applyFill="1" applyBorder="1"/>
    <xf numFmtId="0" fontId="39" fillId="27" borderId="8" xfId="30" applyFont="1" applyFill="1" applyBorder="1"/>
    <xf numFmtId="0" fontId="39" fillId="27" borderId="5" xfId="30" applyFont="1" applyFill="1" applyBorder="1"/>
    <xf numFmtId="0" fontId="39" fillId="27" borderId="3" xfId="30" applyFont="1" applyFill="1" applyBorder="1"/>
    <xf numFmtId="0" fontId="40" fillId="27" borderId="34" xfId="30" applyFont="1" applyFill="1" applyBorder="1"/>
    <xf numFmtId="0" fontId="40" fillId="27" borderId="12" xfId="30" applyFont="1" applyFill="1" applyBorder="1"/>
    <xf numFmtId="0" fontId="40" fillId="27" borderId="4" xfId="30" applyFont="1" applyFill="1" applyBorder="1" applyAlignment="1">
      <alignment horizontal="center"/>
    </xf>
    <xf numFmtId="0" fontId="40" fillId="27" borderId="0" xfId="30" applyFont="1" applyFill="1" applyAlignment="1">
      <alignment horizontal="center"/>
    </xf>
    <xf numFmtId="2" fontId="40" fillId="27" borderId="4" xfId="30" applyNumberFormat="1" applyFont="1" applyFill="1" applyBorder="1"/>
    <xf numFmtId="2" fontId="40" fillId="27" borderId="0" xfId="30" applyNumberFormat="1" applyFont="1" applyFill="1"/>
    <xf numFmtId="0" fontId="40" fillId="27" borderId="9" xfId="30" applyFont="1" applyFill="1" applyBorder="1"/>
    <xf numFmtId="2" fontId="40" fillId="27" borderId="3" xfId="30" applyNumberFormat="1" applyFont="1" applyFill="1" applyBorder="1"/>
    <xf numFmtId="2" fontId="40" fillId="27" borderId="5" xfId="30" applyNumberFormat="1" applyFont="1" applyFill="1" applyBorder="1"/>
    <xf numFmtId="0" fontId="40" fillId="27" borderId="0" xfId="30" applyFont="1" applyFill="1" applyAlignment="1">
      <alignment horizontal="right"/>
    </xf>
    <xf numFmtId="2" fontId="41" fillId="27" borderId="0" xfId="30" applyNumberFormat="1" applyFont="1" applyFill="1"/>
    <xf numFmtId="166" fontId="41" fillId="27" borderId="4" xfId="24" applyNumberFormat="1" applyFont="1" applyFill="1" applyBorder="1" applyProtection="1"/>
    <xf numFmtId="0" fontId="40" fillId="27" borderId="7" xfId="30" applyFont="1" applyFill="1" applyBorder="1"/>
    <xf numFmtId="0" fontId="40" fillId="27" borderId="56" xfId="30" applyFont="1" applyFill="1" applyBorder="1"/>
    <xf numFmtId="0" fontId="40" fillId="27" borderId="2" xfId="30" applyFont="1" applyFill="1" applyBorder="1"/>
    <xf numFmtId="168" fontId="41" fillId="27" borderId="58" xfId="30" applyNumberFormat="1" applyFont="1" applyFill="1" applyBorder="1"/>
    <xf numFmtId="0" fontId="40" fillId="27" borderId="8" xfId="30" applyFont="1" applyFill="1" applyBorder="1"/>
    <xf numFmtId="0" fontId="40" fillId="27" borderId="5" xfId="30" applyFont="1" applyFill="1" applyBorder="1"/>
    <xf numFmtId="0" fontId="41" fillId="27" borderId="0" xfId="30" applyFont="1" applyFill="1" applyAlignment="1">
      <alignment horizontal="right"/>
    </xf>
    <xf numFmtId="168" fontId="40" fillId="27" borderId="0" xfId="30" applyNumberFormat="1" applyFont="1" applyFill="1"/>
    <xf numFmtId="168" fontId="40" fillId="27" borderId="3" xfId="30" applyNumberFormat="1" applyFont="1" applyFill="1" applyBorder="1"/>
    <xf numFmtId="0" fontId="40" fillId="27" borderId="10" xfId="30" applyFont="1" applyFill="1" applyBorder="1"/>
    <xf numFmtId="0" fontId="41" fillId="27" borderId="1" xfId="30" applyFont="1" applyFill="1" applyBorder="1"/>
    <xf numFmtId="0" fontId="59" fillId="27" borderId="89" xfId="30" applyFont="1" applyFill="1" applyBorder="1" applyAlignment="1">
      <alignment horizontal="center"/>
    </xf>
    <xf numFmtId="0" fontId="59" fillId="27" borderId="90" xfId="30" applyFont="1" applyFill="1" applyBorder="1" applyAlignment="1">
      <alignment horizontal="center"/>
    </xf>
    <xf numFmtId="0" fontId="40" fillId="27" borderId="89" xfId="30" applyFont="1" applyFill="1" applyBorder="1" applyAlignment="1">
      <alignment horizontal="center"/>
    </xf>
    <xf numFmtId="0" fontId="40" fillId="27" borderId="90" xfId="30" applyFont="1" applyFill="1" applyBorder="1" applyAlignment="1">
      <alignment horizontal="center"/>
    </xf>
    <xf numFmtId="0" fontId="40" fillId="27" borderId="89" xfId="30" applyFont="1" applyFill="1" applyBorder="1"/>
    <xf numFmtId="0" fontId="40" fillId="27" borderId="90" xfId="30" applyFont="1" applyFill="1" applyBorder="1"/>
    <xf numFmtId="165" fontId="40" fillId="27" borderId="89" xfId="30" applyNumberFormat="1" applyFont="1" applyFill="1" applyBorder="1"/>
    <xf numFmtId="165" fontId="40" fillId="27" borderId="90" xfId="30" applyNumberFormat="1" applyFont="1" applyFill="1" applyBorder="1"/>
    <xf numFmtId="2" fontId="40" fillId="27" borderId="89" xfId="30" applyNumberFormat="1" applyFont="1" applyFill="1" applyBorder="1"/>
    <xf numFmtId="2" fontId="40" fillId="27" borderId="90" xfId="30" applyNumberFormat="1" applyFont="1" applyFill="1" applyBorder="1"/>
    <xf numFmtId="0" fontId="40" fillId="30" borderId="90" xfId="30" applyFont="1" applyFill="1" applyBorder="1" applyProtection="1">
      <protection locked="0"/>
    </xf>
    <xf numFmtId="3" fontId="40" fillId="30" borderId="90" xfId="30" applyNumberFormat="1" applyFont="1" applyFill="1" applyBorder="1" applyAlignment="1" applyProtection="1">
      <alignment horizontal="right"/>
      <protection locked="0"/>
    </xf>
    <xf numFmtId="165" fontId="40" fillId="30" borderId="90" xfId="30" applyNumberFormat="1" applyFont="1" applyFill="1" applyBorder="1" applyAlignment="1" applyProtection="1">
      <alignment horizontal="center"/>
      <protection locked="0"/>
    </xf>
    <xf numFmtId="2" fontId="40" fillId="30" borderId="90" xfId="30" applyNumberFormat="1" applyFont="1" applyFill="1" applyBorder="1" applyAlignment="1" applyProtection="1">
      <alignment horizontal="right"/>
      <protection locked="0"/>
    </xf>
    <xf numFmtId="2" fontId="40" fillId="30" borderId="89" xfId="30" applyNumberFormat="1" applyFont="1" applyFill="1" applyBorder="1" applyAlignment="1" applyProtection="1">
      <alignment horizontal="right"/>
      <protection locked="0"/>
    </xf>
    <xf numFmtId="168" fontId="40" fillId="30" borderId="26" xfId="30" applyNumberFormat="1" applyFont="1" applyFill="1" applyBorder="1" applyProtection="1">
      <protection locked="0"/>
    </xf>
    <xf numFmtId="1" fontId="40" fillId="0" borderId="0" xfId="30" applyNumberFormat="1" applyFont="1"/>
    <xf numFmtId="0" fontId="40" fillId="27" borderId="10" xfId="30" applyFont="1" applyFill="1" applyBorder="1" applyAlignment="1">
      <alignment horizontal="center"/>
    </xf>
    <xf numFmtId="0" fontId="40" fillId="27" borderId="12" xfId="30" applyFont="1" applyFill="1" applyBorder="1" applyAlignment="1">
      <alignment horizontal="center" vertical="center" wrapText="1"/>
    </xf>
    <xf numFmtId="0" fontId="40" fillId="27" borderId="10" xfId="30" applyFont="1" applyFill="1" applyBorder="1" applyAlignment="1">
      <alignment horizontal="center" vertical="center" wrapText="1"/>
    </xf>
    <xf numFmtId="0" fontId="40" fillId="27" borderId="4" xfId="30" applyFont="1" applyFill="1" applyBorder="1" applyAlignment="1">
      <alignment horizontal="center" vertical="center" wrapText="1"/>
    </xf>
    <xf numFmtId="0" fontId="40" fillId="27" borderId="0" xfId="30" applyFont="1" applyFill="1" applyAlignment="1">
      <alignment horizontal="center" vertical="center" wrapText="1"/>
    </xf>
    <xf numFmtId="0" fontId="40" fillId="27" borderId="88" xfId="30" applyFont="1" applyFill="1" applyBorder="1" applyAlignment="1">
      <alignment horizontal="center"/>
    </xf>
    <xf numFmtId="0" fontId="40" fillId="0" borderId="0" xfId="30" applyFont="1"/>
    <xf numFmtId="0" fontId="40" fillId="0" borderId="4" xfId="30" applyFont="1" applyBorder="1"/>
    <xf numFmtId="0" fontId="40" fillId="0" borderId="12" xfId="30" applyFont="1" applyBorder="1"/>
    <xf numFmtId="0" fontId="9" fillId="27" borderId="6" xfId="30" applyFont="1" applyFill="1" applyBorder="1"/>
    <xf numFmtId="0" fontId="19" fillId="27" borderId="0" xfId="30" applyFont="1" applyFill="1"/>
    <xf numFmtId="0" fontId="19" fillId="27" borderId="9" xfId="30" applyFont="1" applyFill="1" applyBorder="1"/>
    <xf numFmtId="0" fontId="19" fillId="27" borderId="55" xfId="30" applyFont="1" applyFill="1" applyBorder="1"/>
    <xf numFmtId="0" fontId="20" fillId="27" borderId="0" xfId="30" applyFont="1" applyFill="1" applyAlignment="1">
      <alignment horizontal="center" vertical="center" wrapText="1"/>
    </xf>
    <xf numFmtId="0" fontId="19" fillId="27" borderId="36" xfId="30" applyFont="1" applyFill="1" applyBorder="1"/>
    <xf numFmtId="0" fontId="9" fillId="27" borderId="35" xfId="30" applyFont="1" applyFill="1" applyBorder="1"/>
    <xf numFmtId="2" fontId="9" fillId="27" borderId="36" xfId="30" applyNumberFormat="1" applyFont="1" applyFill="1" applyBorder="1" applyAlignment="1">
      <alignment horizontal="right"/>
    </xf>
    <xf numFmtId="2" fontId="9" fillId="27" borderId="35" xfId="30" applyNumberFormat="1" applyFont="1" applyFill="1" applyBorder="1" applyAlignment="1">
      <alignment horizontal="right"/>
    </xf>
    <xf numFmtId="0" fontId="9" fillId="27" borderId="57" xfId="30" applyFont="1" applyFill="1" applyBorder="1"/>
    <xf numFmtId="0" fontId="13" fillId="27" borderId="0" xfId="30" applyFont="1" applyFill="1" applyAlignment="1">
      <alignment horizontal="center"/>
    </xf>
    <xf numFmtId="0" fontId="9" fillId="27" borderId="91" xfId="30" applyFont="1" applyFill="1" applyBorder="1"/>
    <xf numFmtId="2" fontId="9" fillId="27" borderId="0" xfId="30" applyNumberFormat="1" applyFont="1" applyFill="1"/>
    <xf numFmtId="2" fontId="40" fillId="27" borderId="55" xfId="30" applyNumberFormat="1" applyFont="1" applyFill="1" applyBorder="1" applyAlignment="1">
      <alignment horizontal="right"/>
    </xf>
    <xf numFmtId="169" fontId="46" fillId="27" borderId="90" xfId="30" applyNumberFormat="1" applyFont="1" applyFill="1" applyBorder="1"/>
    <xf numFmtId="165" fontId="40" fillId="27" borderId="90" xfId="30" applyNumberFormat="1" applyFont="1" applyFill="1" applyBorder="1" applyAlignment="1">
      <alignment horizontal="center"/>
    </xf>
    <xf numFmtId="2" fontId="40" fillId="27" borderId="87" xfId="30" applyNumberFormat="1" applyFont="1" applyFill="1" applyBorder="1" applyAlignment="1">
      <alignment horizontal="right"/>
    </xf>
    <xf numFmtId="0" fontId="60" fillId="27" borderId="0" xfId="30" applyFont="1" applyFill="1" applyAlignment="1">
      <alignment horizontal="center"/>
    </xf>
    <xf numFmtId="0" fontId="40" fillId="27" borderId="0" xfId="30" applyFont="1" applyFill="1" applyAlignment="1">
      <alignment horizontal="center" vertical="center"/>
    </xf>
    <xf numFmtId="3" fontId="40" fillId="27" borderId="0" xfId="30" applyNumberFormat="1" applyFont="1" applyFill="1"/>
    <xf numFmtId="168" fontId="41" fillId="27" borderId="60" xfId="30" applyNumberFormat="1" applyFont="1" applyFill="1" applyBorder="1" applyAlignment="1">
      <alignment horizontal="right"/>
    </xf>
    <xf numFmtId="0" fontId="40" fillId="27" borderId="36" xfId="30" applyFont="1" applyFill="1" applyBorder="1"/>
    <xf numFmtId="0" fontId="40" fillId="27" borderId="59" xfId="30" applyFont="1" applyFill="1" applyBorder="1"/>
    <xf numFmtId="0" fontId="40" fillId="27" borderId="6" xfId="30" applyFont="1" applyFill="1" applyBorder="1"/>
    <xf numFmtId="0" fontId="41" fillId="27" borderId="33" xfId="30" applyFont="1" applyFill="1" applyBorder="1"/>
    <xf numFmtId="0" fontId="9" fillId="27" borderId="0" xfId="32" applyFont="1" applyFill="1"/>
    <xf numFmtId="0" fontId="9" fillId="27" borderId="0" xfId="32" applyFont="1" applyFill="1" applyAlignment="1">
      <alignment horizontal="center"/>
    </xf>
    <xf numFmtId="0" fontId="16" fillId="27" borderId="3" xfId="32" applyFont="1" applyFill="1" applyBorder="1"/>
    <xf numFmtId="0" fontId="16" fillId="27" borderId="0" xfId="32" applyFont="1" applyFill="1"/>
    <xf numFmtId="0" fontId="16" fillId="27" borderId="92" xfId="32" applyFont="1" applyFill="1" applyBorder="1"/>
    <xf numFmtId="0" fontId="12" fillId="27" borderId="0" xfId="32" applyFont="1" applyFill="1"/>
    <xf numFmtId="0" fontId="40" fillId="27" borderId="0" xfId="32" applyFont="1" applyFill="1"/>
    <xf numFmtId="0" fontId="40" fillId="27" borderId="33" xfId="32" applyFont="1" applyFill="1" applyBorder="1"/>
    <xf numFmtId="0" fontId="40" fillId="27" borderId="4" xfId="32" applyFont="1" applyFill="1" applyBorder="1"/>
    <xf numFmtId="0" fontId="40" fillId="27" borderId="3" xfId="32" applyFont="1" applyFill="1" applyBorder="1"/>
    <xf numFmtId="0" fontId="40" fillId="27" borderId="5" xfId="32" applyFont="1" applyFill="1" applyBorder="1"/>
    <xf numFmtId="0" fontId="40" fillId="27" borderId="9" xfId="32" applyFont="1" applyFill="1" applyBorder="1"/>
    <xf numFmtId="0" fontId="40" fillId="27" borderId="4" xfId="32" applyFont="1" applyFill="1" applyBorder="1" applyAlignment="1">
      <alignment horizontal="centerContinuous"/>
    </xf>
    <xf numFmtId="0" fontId="40" fillId="27" borderId="0" xfId="32" applyFont="1" applyFill="1" applyAlignment="1">
      <alignment horizontal="centerContinuous"/>
    </xf>
    <xf numFmtId="0" fontId="40" fillId="27" borderId="0" xfId="32" applyFont="1" applyFill="1" applyAlignment="1">
      <alignment horizontal="center"/>
    </xf>
    <xf numFmtId="0" fontId="40" fillId="27" borderId="8" xfId="32" applyFont="1" applyFill="1" applyBorder="1"/>
    <xf numFmtId="0" fontId="40" fillId="27" borderId="0" xfId="32" applyFont="1" applyFill="1" applyAlignment="1">
      <alignment horizontal="right" vertical="center"/>
    </xf>
    <xf numFmtId="0" fontId="40" fillId="27" borderId="4" xfId="32" applyFont="1" applyFill="1" applyBorder="1" applyAlignment="1">
      <alignment horizontal="center"/>
    </xf>
    <xf numFmtId="0" fontId="40" fillId="27" borderId="0" xfId="32" applyFont="1" applyFill="1" applyAlignment="1">
      <alignment horizontal="right"/>
    </xf>
    <xf numFmtId="0" fontId="40" fillId="27" borderId="37" xfId="32" applyFont="1" applyFill="1" applyBorder="1"/>
    <xf numFmtId="0" fontId="40" fillId="27" borderId="38" xfId="32" applyFont="1" applyFill="1" applyBorder="1"/>
    <xf numFmtId="0" fontId="40" fillId="27" borderId="39" xfId="32" applyFont="1" applyFill="1" applyBorder="1" applyAlignment="1">
      <alignment horizontal="center"/>
    </xf>
    <xf numFmtId="164" fontId="41" fillId="27" borderId="38" xfId="32" applyNumberFormat="1" applyFont="1" applyFill="1" applyBorder="1" applyAlignment="1">
      <alignment horizontal="center"/>
    </xf>
    <xf numFmtId="4" fontId="40" fillId="27" borderId="0" xfId="32" applyNumberFormat="1" applyFont="1" applyFill="1"/>
    <xf numFmtId="0" fontId="40" fillId="27" borderId="9" xfId="32" applyFont="1" applyFill="1" applyBorder="1" applyAlignment="1">
      <alignment horizontal="right"/>
    </xf>
    <xf numFmtId="4" fontId="40" fillId="27" borderId="0" xfId="22" applyNumberFormat="1" applyFont="1" applyFill="1" applyBorder="1" applyAlignment="1" applyProtection="1">
      <alignment horizontal="center"/>
    </xf>
    <xf numFmtId="164" fontId="40" fillId="27" borderId="38" xfId="22" applyFont="1" applyFill="1" applyBorder="1" applyProtection="1"/>
    <xf numFmtId="168" fontId="40" fillId="27" borderId="0" xfId="22" applyNumberFormat="1" applyFont="1" applyFill="1" applyBorder="1" applyAlignment="1" applyProtection="1">
      <alignment horizontal="center"/>
    </xf>
    <xf numFmtId="4" fontId="40" fillId="27" borderId="3" xfId="32" applyNumberFormat="1" applyFont="1" applyFill="1" applyBorder="1"/>
    <xf numFmtId="0" fontId="40" fillId="27" borderId="40" xfId="32" applyFont="1" applyFill="1" applyBorder="1"/>
    <xf numFmtId="0" fontId="40" fillId="27" borderId="34" xfId="32" applyFont="1" applyFill="1" applyBorder="1"/>
    <xf numFmtId="0" fontId="40" fillId="27" borderId="66" xfId="32" applyFont="1" applyFill="1" applyBorder="1"/>
    <xf numFmtId="0" fontId="40" fillId="27" borderId="41" xfId="32" applyFont="1" applyFill="1" applyBorder="1"/>
    <xf numFmtId="0" fontId="40" fillId="27" borderId="42" xfId="32" applyFont="1" applyFill="1" applyBorder="1"/>
    <xf numFmtId="167" fontId="40" fillId="27" borderId="0" xfId="32" applyNumberFormat="1" applyFont="1" applyFill="1" applyAlignment="1">
      <alignment horizontal="center"/>
    </xf>
    <xf numFmtId="2" fontId="40" fillId="27" borderId="0" xfId="32" applyNumberFormat="1" applyFont="1" applyFill="1" applyAlignment="1">
      <alignment horizontal="centerContinuous"/>
    </xf>
    <xf numFmtId="164" fontId="40" fillId="30" borderId="43" xfId="22" applyFont="1" applyFill="1" applyBorder="1" applyProtection="1">
      <protection locked="0"/>
    </xf>
    <xf numFmtId="168" fontId="40" fillId="30" borderId="43" xfId="22" applyNumberFormat="1" applyFont="1" applyFill="1" applyBorder="1" applyProtection="1">
      <protection locked="0"/>
    </xf>
    <xf numFmtId="0" fontId="40" fillId="30" borderId="1" xfId="32" applyFont="1" applyFill="1" applyBorder="1" applyProtection="1">
      <protection locked="0"/>
    </xf>
    <xf numFmtId="0" fontId="40" fillId="27" borderId="33" xfId="32" applyFont="1" applyFill="1" applyBorder="1" applyAlignment="1">
      <alignment horizontal="center"/>
    </xf>
    <xf numFmtId="0" fontId="40" fillId="27" borderId="1" xfId="32" applyFont="1" applyFill="1" applyBorder="1" applyAlignment="1">
      <alignment horizontal="center"/>
    </xf>
    <xf numFmtId="0" fontId="40" fillId="27" borderId="6" xfId="32" applyFont="1" applyFill="1" applyBorder="1" applyAlignment="1">
      <alignment horizontal="center"/>
    </xf>
    <xf numFmtId="166" fontId="40" fillId="30" borderId="44" xfId="32" applyNumberFormat="1" applyFont="1" applyFill="1" applyBorder="1" applyProtection="1">
      <protection locked="0"/>
    </xf>
    <xf numFmtId="166" fontId="40" fillId="27" borderId="38" xfId="32" applyNumberFormat="1" applyFont="1" applyFill="1" applyBorder="1"/>
    <xf numFmtId="166" fontId="40" fillId="30" borderId="44" xfId="32" applyNumberFormat="1" applyFont="1" applyFill="1" applyBorder="1" applyAlignment="1" applyProtection="1">
      <alignment horizontal="right"/>
      <protection locked="0"/>
    </xf>
    <xf numFmtId="0" fontId="12" fillId="27" borderId="0" xfId="33" applyFont="1" applyFill="1"/>
    <xf numFmtId="0" fontId="9" fillId="27" borderId="0" xfId="33" applyFont="1" applyFill="1"/>
    <xf numFmtId="0" fontId="9" fillId="27" borderId="38" xfId="33" applyFont="1" applyFill="1" applyBorder="1"/>
    <xf numFmtId="0" fontId="55" fillId="27" borderId="0" xfId="33" applyFont="1" applyFill="1"/>
    <xf numFmtId="0" fontId="55" fillId="27" borderId="8" xfId="33" applyFont="1" applyFill="1" applyBorder="1"/>
    <xf numFmtId="0" fontId="55" fillId="27" borderId="3" xfId="33" applyFont="1" applyFill="1" applyBorder="1"/>
    <xf numFmtId="0" fontId="55" fillId="27" borderId="5" xfId="33" applyFont="1" applyFill="1" applyBorder="1"/>
    <xf numFmtId="0" fontId="55" fillId="27" borderId="45" xfId="33" applyFont="1" applyFill="1" applyBorder="1"/>
    <xf numFmtId="0" fontId="55" fillId="27" borderId="47" xfId="33" applyFont="1" applyFill="1" applyBorder="1"/>
    <xf numFmtId="0" fontId="55" fillId="27" borderId="6" xfId="33" applyFont="1" applyFill="1" applyBorder="1" applyAlignment="1">
      <alignment horizontal="centerContinuous"/>
    </xf>
    <xf numFmtId="0" fontId="55" fillId="27" borderId="0" xfId="33" applyFont="1" applyFill="1" applyAlignment="1">
      <alignment horizontal="center"/>
    </xf>
    <xf numFmtId="0" fontId="55" fillId="27" borderId="4" xfId="33" applyFont="1" applyFill="1" applyBorder="1"/>
    <xf numFmtId="0" fontId="55" fillId="27" borderId="0" xfId="33" applyFont="1" applyFill="1" applyAlignment="1">
      <alignment horizontal="right"/>
    </xf>
    <xf numFmtId="0" fontId="55" fillId="27" borderId="4" xfId="33" applyFont="1" applyFill="1" applyBorder="1" applyAlignment="1">
      <alignment horizontal="center"/>
    </xf>
    <xf numFmtId="2" fontId="55" fillId="27" borderId="11" xfId="33" applyNumberFormat="1" applyFont="1" applyFill="1" applyBorder="1" applyAlignment="1" applyProtection="1">
      <alignment horizontal="center"/>
      <protection locked="0"/>
    </xf>
    <xf numFmtId="2" fontId="55" fillId="27" borderId="11" xfId="33" applyNumberFormat="1" applyFont="1" applyFill="1" applyBorder="1" applyAlignment="1">
      <alignment horizontal="center"/>
    </xf>
    <xf numFmtId="0" fontId="55" fillId="27" borderId="34" xfId="33" applyFont="1" applyFill="1" applyBorder="1"/>
    <xf numFmtId="0" fontId="55" fillId="27" borderId="10" xfId="33" applyFont="1" applyFill="1" applyBorder="1"/>
    <xf numFmtId="0" fontId="55" fillId="27" borderId="12" xfId="33" applyFont="1" applyFill="1" applyBorder="1"/>
    <xf numFmtId="0" fontId="55" fillId="27" borderId="37" xfId="33" applyFont="1" applyFill="1" applyBorder="1"/>
    <xf numFmtId="0" fontId="55" fillId="27" borderId="0" xfId="33" applyFont="1" applyFill="1" applyAlignment="1">
      <alignment horizontal="centerContinuous"/>
    </xf>
    <xf numFmtId="0" fontId="55" fillId="27" borderId="38" xfId="33" applyFont="1" applyFill="1" applyBorder="1"/>
    <xf numFmtId="0" fontId="55" fillId="27" borderId="38" xfId="33" applyFont="1" applyFill="1" applyBorder="1" applyAlignment="1">
      <alignment horizontal="center"/>
    </xf>
    <xf numFmtId="164" fontId="57" fillId="27" borderId="38" xfId="33" applyNumberFormat="1" applyFont="1" applyFill="1" applyBorder="1" applyAlignment="1">
      <alignment horizontal="center"/>
    </xf>
    <xf numFmtId="0" fontId="55" fillId="27" borderId="51" xfId="33" applyFont="1" applyFill="1" applyBorder="1"/>
    <xf numFmtId="0" fontId="55" fillId="27" borderId="44" xfId="33" applyFont="1" applyFill="1" applyBorder="1"/>
    <xf numFmtId="0" fontId="57" fillId="27" borderId="9" xfId="33" applyFont="1" applyFill="1" applyBorder="1"/>
    <xf numFmtId="4" fontId="55" fillId="27" borderId="0" xfId="33" applyNumberFormat="1" applyFont="1" applyFill="1"/>
    <xf numFmtId="0" fontId="55" fillId="27" borderId="9" xfId="33" applyFont="1" applyFill="1" applyBorder="1" applyAlignment="1">
      <alignment horizontal="right"/>
    </xf>
    <xf numFmtId="168" fontId="55" fillId="27" borderId="0" xfId="23" applyNumberFormat="1" applyFont="1" applyFill="1" applyBorder="1" applyAlignment="1" applyProtection="1">
      <alignment horizontal="center"/>
    </xf>
    <xf numFmtId="4" fontId="55" fillId="27" borderId="0" xfId="23" applyNumberFormat="1" applyFont="1" applyFill="1" applyBorder="1" applyAlignment="1" applyProtection="1">
      <alignment horizontal="center"/>
    </xf>
    <xf numFmtId="164" fontId="55" fillId="27" borderId="38" xfId="23" applyFont="1" applyFill="1" applyBorder="1" applyProtection="1"/>
    <xf numFmtId="4" fontId="55" fillId="27" borderId="3" xfId="33" applyNumberFormat="1" applyFont="1" applyFill="1" applyBorder="1"/>
    <xf numFmtId="0" fontId="55" fillId="27" borderId="40" xfId="33" applyFont="1" applyFill="1" applyBorder="1"/>
    <xf numFmtId="4" fontId="55" fillId="27" borderId="10" xfId="33" applyNumberFormat="1" applyFont="1" applyFill="1" applyBorder="1"/>
    <xf numFmtId="0" fontId="55" fillId="27" borderId="9" xfId="33" applyFont="1" applyFill="1" applyBorder="1"/>
    <xf numFmtId="0" fontId="55" fillId="27" borderId="52" xfId="33" applyFont="1" applyFill="1" applyBorder="1"/>
    <xf numFmtId="0" fontId="55" fillId="27" borderId="45" xfId="33" applyFont="1" applyFill="1" applyBorder="1" applyAlignment="1">
      <alignment horizontal="right"/>
    </xf>
    <xf numFmtId="0" fontId="55" fillId="27" borderId="9" xfId="33" applyFont="1" applyFill="1" applyBorder="1" applyAlignment="1">
      <alignment horizontal="left"/>
    </xf>
    <xf numFmtId="4" fontId="55" fillId="27" borderId="0" xfId="33" applyNumberFormat="1" applyFont="1" applyFill="1" applyAlignment="1">
      <alignment horizontal="center"/>
    </xf>
    <xf numFmtId="0" fontId="55" fillId="27" borderId="41" xfId="33" applyFont="1" applyFill="1" applyBorder="1"/>
    <xf numFmtId="0" fontId="55" fillId="27" borderId="42" xfId="33" applyFont="1" applyFill="1" applyBorder="1"/>
    <xf numFmtId="0" fontId="55" fillId="27" borderId="53" xfId="33" applyFont="1" applyFill="1" applyBorder="1"/>
    <xf numFmtId="0" fontId="57" fillId="27" borderId="1" xfId="31" applyFont="1" applyFill="1" applyBorder="1" applyAlignment="1">
      <alignment horizontal="center"/>
    </xf>
    <xf numFmtId="167" fontId="55" fillId="27" borderId="0" xfId="33" applyNumberFormat="1" applyFont="1" applyFill="1" applyAlignment="1">
      <alignment horizontal="center"/>
    </xf>
    <xf numFmtId="2" fontId="55" fillId="27" borderId="0" xfId="33" applyNumberFormat="1" applyFont="1" applyFill="1" applyAlignment="1">
      <alignment horizontal="centerContinuous"/>
    </xf>
    <xf numFmtId="174" fontId="55" fillId="30" borderId="1" xfId="33" applyNumberFormat="1" applyFont="1" applyFill="1" applyBorder="1" applyAlignment="1" applyProtection="1">
      <alignment horizontal="center"/>
      <protection locked="0"/>
    </xf>
    <xf numFmtId="171" fontId="55" fillId="30" borderId="1" xfId="33" applyNumberFormat="1" applyFont="1" applyFill="1" applyBorder="1" applyAlignment="1" applyProtection="1">
      <alignment horizontal="centerContinuous"/>
      <protection locked="0"/>
    </xf>
    <xf numFmtId="0" fontId="55" fillId="30" borderId="1" xfId="33" applyFont="1" applyFill="1" applyBorder="1" applyAlignment="1" applyProtection="1">
      <alignment horizontal="center"/>
      <protection locked="0"/>
    </xf>
    <xf numFmtId="0" fontId="55" fillId="27" borderId="1" xfId="31" applyFont="1" applyFill="1" applyBorder="1" applyAlignment="1">
      <alignment horizontal="center"/>
    </xf>
    <xf numFmtId="0" fontId="55" fillId="27" borderId="6" xfId="33" applyFont="1" applyFill="1" applyBorder="1" applyAlignment="1">
      <alignment horizontal="center"/>
    </xf>
    <xf numFmtId="0" fontId="55" fillId="27" borderId="33" xfId="31" applyFont="1" applyFill="1" applyBorder="1"/>
    <xf numFmtId="0" fontId="55" fillId="27" borderId="35" xfId="31" applyFont="1" applyFill="1" applyBorder="1" applyAlignment="1">
      <alignment horizontal="center"/>
    </xf>
    <xf numFmtId="0" fontId="55" fillId="27" borderId="36" xfId="31" applyFont="1" applyFill="1" applyBorder="1" applyAlignment="1">
      <alignment horizontal="center"/>
    </xf>
    <xf numFmtId="0" fontId="55" fillId="30" borderId="1" xfId="33" applyFont="1" applyFill="1" applyBorder="1" applyProtection="1">
      <protection locked="0"/>
    </xf>
    <xf numFmtId="164" fontId="55" fillId="30" borderId="43" xfId="23" applyFont="1" applyFill="1" applyBorder="1" applyProtection="1">
      <protection locked="0"/>
    </xf>
    <xf numFmtId="166" fontId="57" fillId="30" borderId="44" xfId="33" applyNumberFormat="1" applyFont="1" applyFill="1" applyBorder="1" applyProtection="1">
      <protection locked="0"/>
    </xf>
    <xf numFmtId="168" fontId="55" fillId="30" borderId="43" xfId="23" applyNumberFormat="1" applyFont="1" applyFill="1" applyBorder="1" applyAlignment="1" applyProtection="1">
      <alignment horizontal="center"/>
      <protection locked="0"/>
    </xf>
    <xf numFmtId="166" fontId="57" fillId="30" borderId="43" xfId="33" applyNumberFormat="1" applyFont="1" applyFill="1" applyBorder="1" applyAlignment="1" applyProtection="1">
      <alignment horizontal="right"/>
      <protection locked="0"/>
    </xf>
    <xf numFmtId="0" fontId="9" fillId="27" borderId="0" xfId="31" applyFont="1" applyFill="1"/>
    <xf numFmtId="0" fontId="10" fillId="27" borderId="0" xfId="31" applyFont="1" applyFill="1" applyAlignment="1">
      <alignment horizontal="center"/>
    </xf>
    <xf numFmtId="0" fontId="9" fillId="27" borderId="3" xfId="31" applyFont="1" applyFill="1" applyBorder="1"/>
    <xf numFmtId="0" fontId="40" fillId="27" borderId="45" xfId="31" applyFont="1" applyFill="1" applyBorder="1"/>
    <xf numFmtId="0" fontId="40" fillId="27" borderId="0" xfId="31" applyFont="1" applyFill="1"/>
    <xf numFmtId="0" fontId="40" fillId="27" borderId="4" xfId="31" applyFont="1" applyFill="1" applyBorder="1"/>
    <xf numFmtId="0" fontId="41" fillId="27" borderId="20" xfId="31" applyFont="1" applyFill="1" applyBorder="1"/>
    <xf numFmtId="0" fontId="40" fillId="27" borderId="46" xfId="31" applyFont="1" applyFill="1" applyBorder="1"/>
    <xf numFmtId="0" fontId="40" fillId="27" borderId="3" xfId="31" applyFont="1" applyFill="1" applyBorder="1"/>
    <xf numFmtId="0" fontId="40" fillId="27" borderId="5" xfId="31" applyFont="1" applyFill="1" applyBorder="1"/>
    <xf numFmtId="0" fontId="40" fillId="27" borderId="6" xfId="31" applyFont="1" applyFill="1" applyBorder="1" applyAlignment="1">
      <alignment horizontal="centerContinuous"/>
    </xf>
    <xf numFmtId="0" fontId="40" fillId="27" borderId="47" xfId="31" applyFont="1" applyFill="1" applyBorder="1"/>
    <xf numFmtId="0" fontId="40" fillId="27" borderId="0" xfId="31" applyFont="1" applyFill="1" applyAlignment="1">
      <alignment horizontal="center"/>
    </xf>
    <xf numFmtId="0" fontId="40" fillId="27" borderId="0" xfId="31" applyFont="1" applyFill="1" applyAlignment="1">
      <alignment horizontal="centerContinuous"/>
    </xf>
    <xf numFmtId="0" fontId="40" fillId="27" borderId="48" xfId="31" applyFont="1" applyFill="1" applyBorder="1" applyAlignment="1">
      <alignment horizontal="center"/>
    </xf>
    <xf numFmtId="0" fontId="40" fillId="27" borderId="49" xfId="31" applyFont="1" applyFill="1" applyBorder="1"/>
    <xf numFmtId="0" fontId="40" fillId="27" borderId="50" xfId="31" applyFont="1" applyFill="1" applyBorder="1"/>
    <xf numFmtId="0" fontId="40" fillId="27" borderId="6" xfId="31" applyFont="1" applyFill="1" applyBorder="1" applyAlignment="1">
      <alignment horizontal="center"/>
    </xf>
    <xf numFmtId="0" fontId="40" fillId="27" borderId="0" xfId="31" applyFont="1" applyFill="1" applyAlignment="1">
      <alignment horizontal="left"/>
    </xf>
    <xf numFmtId="0" fontId="40" fillId="27" borderId="47" xfId="31" applyFont="1" applyFill="1" applyBorder="1" applyAlignment="1">
      <alignment horizontal="centerContinuous"/>
    </xf>
    <xf numFmtId="0" fontId="41" fillId="27" borderId="25" xfId="31" applyFont="1" applyFill="1" applyBorder="1"/>
    <xf numFmtId="0" fontId="40" fillId="27" borderId="0" xfId="31" applyFont="1" applyFill="1" applyAlignment="1">
      <alignment horizontal="right"/>
    </xf>
    <xf numFmtId="2" fontId="40" fillId="27" borderId="15" xfId="31" applyNumberFormat="1" applyFont="1" applyFill="1" applyBorder="1" applyAlignment="1" applyProtection="1">
      <alignment horizontal="center"/>
      <protection locked="0"/>
    </xf>
    <xf numFmtId="2" fontId="40" fillId="27" borderId="11" xfId="31" applyNumberFormat="1" applyFont="1" applyFill="1" applyBorder="1" applyAlignment="1">
      <alignment horizontal="center"/>
    </xf>
    <xf numFmtId="0" fontId="41" fillId="27" borderId="33" xfId="31" applyFont="1" applyFill="1" applyBorder="1"/>
    <xf numFmtId="164" fontId="41" fillId="27" borderId="49" xfId="31" applyNumberFormat="1" applyFont="1" applyFill="1" applyBorder="1" applyAlignment="1">
      <alignment horizontal="center"/>
    </xf>
    <xf numFmtId="168" fontId="40" fillId="27" borderId="0" xfId="21" applyNumberFormat="1" applyFont="1" applyFill="1" applyBorder="1" applyAlignment="1" applyProtection="1">
      <alignment horizontal="center"/>
    </xf>
    <xf numFmtId="174" fontId="40" fillId="30" borderId="1" xfId="33" applyNumberFormat="1" applyFont="1" applyFill="1" applyBorder="1" applyAlignment="1" applyProtection="1">
      <alignment horizontal="center"/>
      <protection locked="0"/>
    </xf>
    <xf numFmtId="171" fontId="40" fillId="30" borderId="1" xfId="31" applyNumberFormat="1" applyFont="1" applyFill="1" applyBorder="1" applyAlignment="1" applyProtection="1">
      <alignment horizontal="centerContinuous"/>
      <protection locked="0"/>
    </xf>
    <xf numFmtId="0" fontId="40" fillId="30" borderId="35" xfId="31" applyFont="1" applyFill="1" applyBorder="1" applyAlignment="1" applyProtection="1">
      <alignment horizontal="center"/>
      <protection locked="0"/>
    </xf>
    <xf numFmtId="174" fontId="40" fillId="30" borderId="1" xfId="31" applyNumberFormat="1" applyFont="1" applyFill="1" applyBorder="1" applyAlignment="1" applyProtection="1">
      <alignment horizontal="center"/>
      <protection locked="0"/>
    </xf>
    <xf numFmtId="0" fontId="40" fillId="30" borderId="1" xfId="31" applyFont="1" applyFill="1" applyBorder="1" applyAlignment="1" applyProtection="1">
      <alignment horizontal="center"/>
      <protection locked="0"/>
    </xf>
    <xf numFmtId="168" fontId="40" fillId="30" borderId="33" xfId="31" applyNumberFormat="1" applyFont="1" applyFill="1" applyBorder="1" applyAlignment="1" applyProtection="1">
      <alignment horizontal="center"/>
      <protection locked="0"/>
    </xf>
    <xf numFmtId="7" fontId="41" fillId="30" borderId="54" xfId="31" applyNumberFormat="1" applyFont="1" applyFill="1" applyBorder="1" applyProtection="1">
      <protection locked="0"/>
    </xf>
    <xf numFmtId="0" fontId="40" fillId="27" borderId="1" xfId="31" applyFont="1" applyFill="1" applyBorder="1"/>
    <xf numFmtId="0" fontId="40" fillId="27" borderId="35" xfId="31" applyFont="1" applyFill="1" applyBorder="1"/>
    <xf numFmtId="0" fontId="40" fillId="27" borderId="36" xfId="31" applyFont="1" applyFill="1" applyBorder="1"/>
    <xf numFmtId="0" fontId="57" fillId="27" borderId="26" xfId="31" applyFont="1" applyFill="1" applyBorder="1" applyAlignment="1">
      <alignment horizontal="left"/>
    </xf>
    <xf numFmtId="0" fontId="41" fillId="27" borderId="33" xfId="32" applyFont="1" applyFill="1" applyBorder="1" applyAlignment="1">
      <alignment horizontal="left"/>
    </xf>
    <xf numFmtId="0" fontId="40" fillId="0" borderId="92" xfId="28" applyFont="1" applyBorder="1"/>
    <xf numFmtId="0" fontId="40" fillId="0" borderId="77" xfId="28" applyFont="1" applyBorder="1"/>
    <xf numFmtId="0" fontId="40" fillId="0" borderId="78" xfId="28" applyFont="1" applyBorder="1"/>
    <xf numFmtId="0" fontId="40" fillId="0" borderId="79" xfId="28" applyFont="1" applyBorder="1"/>
    <xf numFmtId="0" fontId="41" fillId="0" borderId="82" xfId="28" applyFont="1" applyBorder="1"/>
    <xf numFmtId="0" fontId="40" fillId="0" borderId="81" xfId="28" applyFont="1" applyBorder="1"/>
    <xf numFmtId="0" fontId="40" fillId="0" borderId="82" xfId="29" applyFont="1" applyBorder="1"/>
    <xf numFmtId="0" fontId="41" fillId="0" borderId="82" xfId="29" applyFont="1" applyBorder="1"/>
    <xf numFmtId="0" fontId="41" fillId="0" borderId="82" xfId="29" applyFont="1" applyBorder="1" applyAlignment="1">
      <alignment vertical="top"/>
    </xf>
    <xf numFmtId="0" fontId="40" fillId="0" borderId="93" xfId="28" applyFont="1" applyBorder="1"/>
    <xf numFmtId="0" fontId="40" fillId="0" borderId="84" xfId="29" applyFont="1" applyBorder="1"/>
    <xf numFmtId="0" fontId="40" fillId="0" borderId="84" xfId="29" applyFont="1" applyBorder="1" applyAlignment="1">
      <alignment horizontal="right"/>
    </xf>
    <xf numFmtId="2" fontId="51" fillId="0" borderId="94" xfId="20" applyNumberFormat="1" applyFont="1" applyFill="1" applyBorder="1" applyAlignment="1" applyProtection="1">
      <alignment horizontal="center"/>
    </xf>
    <xf numFmtId="0" fontId="40" fillId="0" borderId="85" xfId="28" applyFont="1" applyBorder="1"/>
    <xf numFmtId="2" fontId="40" fillId="0" borderId="79" xfId="28" applyNumberFormat="1" applyFont="1" applyBorder="1"/>
    <xf numFmtId="0" fontId="41" fillId="0" borderId="92" xfId="28" applyFont="1" applyBorder="1" applyAlignment="1">
      <alignment horizontal="left" wrapText="1"/>
    </xf>
    <xf numFmtId="0" fontId="41" fillId="0" borderId="81" xfId="28" applyFont="1" applyBorder="1" applyAlignment="1">
      <alignment horizontal="left" wrapText="1"/>
    </xf>
    <xf numFmtId="0" fontId="37" fillId="0" borderId="82" xfId="28" applyFont="1" applyBorder="1"/>
    <xf numFmtId="2" fontId="40" fillId="0" borderId="81" xfId="28" applyNumberFormat="1" applyFont="1" applyBorder="1"/>
    <xf numFmtId="0" fontId="41" fillId="31" borderId="95" xfId="28" applyFont="1" applyFill="1" applyBorder="1" applyAlignment="1">
      <alignment horizontal="center" wrapText="1"/>
    </xf>
    <xf numFmtId="44" fontId="40" fillId="30" borderId="96" xfId="24" applyFont="1" applyFill="1" applyBorder="1" applyAlignment="1" applyProtection="1">
      <alignment horizontal="center"/>
      <protection locked="0"/>
    </xf>
    <xf numFmtId="44" fontId="40" fillId="30" borderId="95" xfId="24" applyFont="1" applyFill="1" applyBorder="1" applyAlignment="1" applyProtection="1">
      <alignment horizontal="center"/>
      <protection locked="0"/>
    </xf>
    <xf numFmtId="44" fontId="40" fillId="30" borderId="97" xfId="24" applyFont="1" applyFill="1" applyBorder="1" applyAlignment="1" applyProtection="1">
      <alignment horizontal="center"/>
      <protection locked="0"/>
    </xf>
    <xf numFmtId="0" fontId="41" fillId="0" borderId="81" xfId="29" applyFont="1" applyBorder="1" applyAlignment="1">
      <alignment horizontal="center"/>
    </xf>
    <xf numFmtId="0" fontId="41" fillId="0" borderId="83" xfId="28" applyFont="1" applyBorder="1"/>
    <xf numFmtId="0" fontId="40" fillId="0" borderId="84" xfId="28" applyFont="1" applyBorder="1"/>
    <xf numFmtId="168" fontId="49" fillId="0" borderId="84" xfId="28" applyNumberFormat="1" applyFont="1" applyBorder="1"/>
    <xf numFmtId="168" fontId="49" fillId="0" borderId="84" xfId="28" applyNumberFormat="1" applyFont="1" applyBorder="1" applyAlignment="1">
      <alignment horizontal="center"/>
    </xf>
    <xf numFmtId="2" fontId="40" fillId="0" borderId="85" xfId="28" applyNumberFormat="1" applyFont="1" applyBorder="1"/>
    <xf numFmtId="0" fontId="40" fillId="0" borderId="82" xfId="28" applyFont="1" applyBorder="1"/>
    <xf numFmtId="0" fontId="40" fillId="0" borderId="98" xfId="28" applyFont="1" applyBorder="1"/>
    <xf numFmtId="0" fontId="40" fillId="0" borderId="81" xfId="28" applyFont="1" applyBorder="1" applyAlignment="1">
      <alignment horizontal="center"/>
    </xf>
    <xf numFmtId="167" fontId="40" fillId="0" borderId="0" xfId="28" applyNumberFormat="1" applyFont="1"/>
    <xf numFmtId="173" fontId="40" fillId="0" borderId="81" xfId="28" applyNumberFormat="1" applyFont="1" applyBorder="1" applyAlignment="1">
      <alignment horizontal="center"/>
    </xf>
    <xf numFmtId="0" fontId="40" fillId="0" borderId="83" xfId="28" applyFont="1" applyBorder="1"/>
    <xf numFmtId="0" fontId="41" fillId="0" borderId="82" xfId="28" applyFont="1" applyBorder="1" applyAlignment="1">
      <alignment horizontal="left"/>
    </xf>
    <xf numFmtId="0" fontId="40" fillId="0" borderId="101" xfId="28" applyFont="1" applyBorder="1"/>
    <xf numFmtId="0" fontId="9" fillId="27" borderId="0" xfId="29" applyFont="1" applyFill="1" applyAlignment="1">
      <alignment vertical="center"/>
    </xf>
    <xf numFmtId="0" fontId="9" fillId="27" borderId="13" xfId="29" applyFont="1" applyFill="1" applyBorder="1" applyAlignment="1">
      <alignment vertical="center"/>
    </xf>
    <xf numFmtId="0" fontId="9" fillId="27" borderId="14" xfId="29" applyFont="1" applyFill="1" applyBorder="1" applyAlignment="1">
      <alignment vertical="center"/>
    </xf>
    <xf numFmtId="0" fontId="9" fillId="27" borderId="15" xfId="29" applyFont="1" applyFill="1" applyBorder="1" applyAlignment="1">
      <alignment vertical="center"/>
    </xf>
    <xf numFmtId="0" fontId="61" fillId="27" borderId="0" xfId="29" applyFont="1" applyFill="1" applyAlignment="1">
      <alignment vertical="center"/>
    </xf>
    <xf numFmtId="165" fontId="61" fillId="27" borderId="0" xfId="29" applyNumberFormat="1" applyFont="1" applyFill="1" applyAlignment="1">
      <alignment vertical="center"/>
    </xf>
    <xf numFmtId="171" fontId="9" fillId="27" borderId="0" xfId="29" applyNumberFormat="1" applyFont="1" applyFill="1" applyAlignment="1">
      <alignment vertical="center"/>
    </xf>
    <xf numFmtId="173" fontId="9" fillId="27" borderId="0" xfId="29" applyNumberFormat="1" applyFont="1" applyFill="1" applyAlignment="1">
      <alignment vertical="center"/>
    </xf>
    <xf numFmtId="0" fontId="9" fillId="27" borderId="0" xfId="29" applyFont="1" applyFill="1" applyAlignment="1" applyProtection="1">
      <alignment vertical="center"/>
      <protection locked="0"/>
    </xf>
    <xf numFmtId="168" fontId="9" fillId="27" borderId="0" xfId="29" applyNumberFormat="1" applyFont="1" applyFill="1" applyAlignment="1">
      <alignment vertical="center"/>
    </xf>
    <xf numFmtId="44" fontId="9" fillId="27" borderId="0" xfId="34" applyFont="1" applyFill="1" applyAlignment="1">
      <alignment vertical="center"/>
    </xf>
    <xf numFmtId="44" fontId="9" fillId="27" borderId="0" xfId="29" applyNumberFormat="1" applyFont="1" applyFill="1" applyAlignment="1">
      <alignment vertical="center"/>
    </xf>
    <xf numFmtId="0" fontId="62" fillId="27" borderId="0" xfId="29" applyFont="1" applyFill="1" applyAlignment="1">
      <alignment vertical="center"/>
    </xf>
    <xf numFmtId="0" fontId="12" fillId="27" borderId="0" xfId="29" applyFont="1" applyFill="1" applyAlignment="1">
      <alignment vertical="center"/>
    </xf>
    <xf numFmtId="0" fontId="63" fillId="27" borderId="0" xfId="29" applyFont="1" applyFill="1" applyAlignment="1">
      <alignment vertical="center"/>
    </xf>
    <xf numFmtId="49" fontId="9" fillId="27" borderId="0" xfId="29" applyNumberFormat="1" applyFont="1" applyFill="1" applyAlignment="1">
      <alignment horizontal="left" vertical="center"/>
    </xf>
    <xf numFmtId="0" fontId="40" fillId="27" borderId="0" xfId="29" applyFont="1" applyFill="1" applyAlignment="1">
      <alignment vertical="center"/>
    </xf>
    <xf numFmtId="0" fontId="40" fillId="27" borderId="2" xfId="29" applyFont="1" applyFill="1" applyBorder="1" applyAlignment="1">
      <alignment vertical="center"/>
    </xf>
    <xf numFmtId="0" fontId="40" fillId="27" borderId="18" xfId="29" applyFont="1" applyFill="1" applyBorder="1" applyAlignment="1">
      <alignment vertical="center"/>
    </xf>
    <xf numFmtId="0" fontId="40" fillId="27" borderId="14" xfId="29" applyFont="1" applyFill="1" applyBorder="1" applyAlignment="1">
      <alignment vertical="center"/>
    </xf>
    <xf numFmtId="0" fontId="40" fillId="27" borderId="15" xfId="29" applyFont="1" applyFill="1" applyBorder="1" applyAlignment="1">
      <alignment vertical="center"/>
    </xf>
    <xf numFmtId="0" fontId="40" fillId="27" borderId="11" xfId="29" applyFont="1" applyFill="1" applyBorder="1" applyAlignment="1">
      <alignment vertical="center"/>
    </xf>
    <xf numFmtId="0" fontId="41" fillId="27" borderId="2" xfId="29" applyFont="1" applyFill="1" applyBorder="1" applyAlignment="1">
      <alignment horizontal="center" vertical="center"/>
    </xf>
    <xf numFmtId="0" fontId="41" fillId="27" borderId="0" xfId="29" applyFont="1" applyFill="1" applyAlignment="1">
      <alignment horizontal="center" vertical="center"/>
    </xf>
    <xf numFmtId="0" fontId="40" fillId="27" borderId="2" xfId="29" applyFont="1" applyFill="1" applyBorder="1" applyAlignment="1">
      <alignment horizontal="centerContinuous" vertical="center"/>
    </xf>
    <xf numFmtId="0" fontId="40" fillId="27" borderId="0" xfId="29" applyFont="1" applyFill="1" applyAlignment="1">
      <alignment horizontal="center" vertical="center"/>
    </xf>
    <xf numFmtId="167" fontId="40" fillId="27" borderId="0" xfId="29" applyNumberFormat="1" applyFont="1" applyFill="1" applyAlignment="1">
      <alignment vertical="center"/>
    </xf>
    <xf numFmtId="165" fontId="40" fillId="27" borderId="0" xfId="29" applyNumberFormat="1" applyFont="1" applyFill="1" applyAlignment="1">
      <alignment vertical="center"/>
    </xf>
    <xf numFmtId="0" fontId="40" fillId="27" borderId="19" xfId="29" applyFont="1" applyFill="1" applyBorder="1" applyAlignment="1">
      <alignment vertical="center"/>
    </xf>
    <xf numFmtId="0" fontId="40" fillId="27" borderId="20" xfId="29" applyFont="1" applyFill="1" applyBorder="1" applyAlignment="1">
      <alignment vertical="center"/>
    </xf>
    <xf numFmtId="0" fontId="40" fillId="27" borderId="21" xfId="29" applyFont="1" applyFill="1" applyBorder="1" applyAlignment="1">
      <alignment vertical="center"/>
    </xf>
    <xf numFmtId="0" fontId="40" fillId="27" borderId="0" xfId="29" applyFont="1" applyFill="1" applyAlignment="1">
      <alignment horizontal="centerContinuous" vertical="center"/>
    </xf>
    <xf numFmtId="0" fontId="40" fillId="27" borderId="22" xfId="29" applyFont="1" applyFill="1" applyBorder="1" applyAlignment="1">
      <alignment vertical="center"/>
    </xf>
    <xf numFmtId="0" fontId="40" fillId="27" borderId="22" xfId="29" applyFont="1" applyFill="1" applyBorder="1" applyAlignment="1">
      <alignment horizontal="center" vertical="center"/>
    </xf>
    <xf numFmtId="0" fontId="40" fillId="27" borderId="23" xfId="29" applyFont="1" applyFill="1" applyBorder="1" applyAlignment="1">
      <alignment horizontal="center" vertical="center"/>
    </xf>
    <xf numFmtId="0" fontId="40" fillId="27" borderId="22" xfId="29" applyFont="1" applyFill="1" applyBorder="1" applyAlignment="1">
      <alignment horizontal="centerContinuous" vertical="center"/>
    </xf>
    <xf numFmtId="0" fontId="40" fillId="27" borderId="24" xfId="29" applyFont="1" applyFill="1" applyBorder="1" applyAlignment="1">
      <alignment vertical="center"/>
    </xf>
    <xf numFmtId="0" fontId="40" fillId="27" borderId="65" xfId="29" applyFont="1" applyFill="1" applyBorder="1" applyAlignment="1">
      <alignment vertical="center"/>
    </xf>
    <xf numFmtId="0" fontId="40" fillId="27" borderId="30" xfId="29" applyFont="1" applyFill="1" applyBorder="1" applyAlignment="1">
      <alignment vertical="center"/>
    </xf>
    <xf numFmtId="0" fontId="40" fillId="27" borderId="70" xfId="29" applyFont="1" applyFill="1" applyBorder="1" applyAlignment="1">
      <alignment vertical="center"/>
    </xf>
    <xf numFmtId="0" fontId="40" fillId="27" borderId="68" xfId="29" applyFont="1" applyFill="1" applyBorder="1" applyAlignment="1">
      <alignment vertical="center"/>
    </xf>
    <xf numFmtId="0" fontId="40" fillId="27" borderId="71" xfId="29" applyFont="1" applyFill="1" applyBorder="1" applyAlignment="1">
      <alignment vertical="center"/>
    </xf>
    <xf numFmtId="0" fontId="40" fillId="27" borderId="28" xfId="29" applyFont="1" applyFill="1" applyBorder="1" applyAlignment="1">
      <alignment vertical="center"/>
    </xf>
    <xf numFmtId="0" fontId="40" fillId="27" borderId="32" xfId="29" applyFont="1" applyFill="1" applyBorder="1" applyAlignment="1">
      <alignment vertical="center"/>
    </xf>
    <xf numFmtId="0" fontId="41" fillId="27" borderId="0" xfId="29" applyFont="1" applyFill="1" applyAlignment="1">
      <alignment vertical="center"/>
    </xf>
    <xf numFmtId="0" fontId="41" fillId="27" borderId="0" xfId="29" applyFont="1" applyFill="1" applyAlignment="1">
      <alignment horizontal="centerContinuous" vertical="center"/>
    </xf>
    <xf numFmtId="2" fontId="51" fillId="27" borderId="0" xfId="29" applyNumberFormat="1" applyFont="1" applyFill="1" applyAlignment="1">
      <alignment horizontal="centerContinuous" vertical="center"/>
    </xf>
    <xf numFmtId="0" fontId="40" fillId="27" borderId="0" xfId="29" applyFont="1" applyFill="1" applyAlignment="1">
      <alignment horizontal="right" vertical="center"/>
    </xf>
    <xf numFmtId="0" fontId="40" fillId="27" borderId="11" xfId="29" applyFont="1" applyFill="1" applyBorder="1" applyAlignment="1">
      <alignment horizontal="center" vertical="center"/>
    </xf>
    <xf numFmtId="165" fontId="40" fillId="27" borderId="11" xfId="29" applyNumberFormat="1" applyFont="1" applyFill="1" applyBorder="1" applyAlignment="1">
      <alignment horizontal="center" vertical="center"/>
    </xf>
    <xf numFmtId="165" fontId="40" fillId="27" borderId="0" xfId="29" applyNumberFormat="1" applyFont="1" applyFill="1" applyAlignment="1">
      <alignment horizontal="center" vertical="center"/>
    </xf>
    <xf numFmtId="164" fontId="41" fillId="27" borderId="22" xfId="29" applyNumberFormat="1" applyFont="1" applyFill="1" applyBorder="1" applyAlignment="1">
      <alignment horizontal="center" vertical="center"/>
    </xf>
    <xf numFmtId="164" fontId="41" fillId="27" borderId="67" xfId="29" applyNumberFormat="1" applyFont="1" applyFill="1" applyBorder="1" applyAlignment="1">
      <alignment horizontal="center" vertical="center"/>
    </xf>
    <xf numFmtId="164" fontId="41" fillId="27" borderId="55" xfId="29" applyNumberFormat="1" applyFont="1" applyFill="1" applyBorder="1" applyAlignment="1">
      <alignment horizontal="center" vertical="center"/>
    </xf>
    <xf numFmtId="164" fontId="41" fillId="27" borderId="24" xfId="29" applyNumberFormat="1" applyFont="1" applyFill="1" applyBorder="1" applyAlignment="1">
      <alignment horizontal="center" vertical="center"/>
    </xf>
    <xf numFmtId="168" fontId="40" fillId="27" borderId="0" xfId="20" applyNumberFormat="1" applyFont="1" applyFill="1" applyAlignment="1">
      <alignment horizontal="center" vertical="center"/>
    </xf>
    <xf numFmtId="168" fontId="40" fillId="27" borderId="4" xfId="20" applyNumberFormat="1" applyFont="1" applyFill="1" applyBorder="1" applyAlignment="1">
      <alignment horizontal="center" vertical="center"/>
    </xf>
    <xf numFmtId="2" fontId="40" fillId="27" borderId="0" xfId="29" applyNumberFormat="1" applyFont="1" applyFill="1" applyAlignment="1">
      <alignment vertical="center"/>
    </xf>
    <xf numFmtId="2" fontId="40" fillId="27" borderId="4" xfId="29" applyNumberFormat="1" applyFont="1" applyFill="1" applyBorder="1" applyAlignment="1">
      <alignment horizontal="center" vertical="center"/>
    </xf>
    <xf numFmtId="7" fontId="41" fillId="27" borderId="22" xfId="29" applyNumberFormat="1" applyFont="1" applyFill="1" applyBorder="1" applyAlignment="1">
      <alignment vertical="center"/>
    </xf>
    <xf numFmtId="166" fontId="41" fillId="27" borderId="0" xfId="29" applyNumberFormat="1" applyFont="1" applyFill="1" applyAlignment="1">
      <alignment vertical="center"/>
    </xf>
    <xf numFmtId="166" fontId="41" fillId="27" borderId="24" xfId="29" applyNumberFormat="1" applyFont="1" applyFill="1" applyBorder="1" applyAlignment="1">
      <alignment vertical="center"/>
    </xf>
    <xf numFmtId="2" fontId="40" fillId="27" borderId="2" xfId="29" applyNumberFormat="1" applyFont="1" applyFill="1" applyBorder="1" applyAlignment="1">
      <alignment vertical="center"/>
    </xf>
    <xf numFmtId="2" fontId="40" fillId="27" borderId="18" xfId="29" applyNumberFormat="1" applyFont="1" applyFill="1" applyBorder="1" applyAlignment="1">
      <alignment vertical="center"/>
    </xf>
    <xf numFmtId="2" fontId="40" fillId="27" borderId="14" xfId="29" applyNumberFormat="1" applyFont="1" applyFill="1" applyBorder="1" applyAlignment="1">
      <alignment vertical="center"/>
    </xf>
    <xf numFmtId="2" fontId="40" fillId="27" borderId="15" xfId="29" applyNumberFormat="1" applyFont="1" applyFill="1" applyBorder="1" applyAlignment="1">
      <alignment vertical="center"/>
    </xf>
    <xf numFmtId="2" fontId="40" fillId="27" borderId="11" xfId="29" applyNumberFormat="1" applyFont="1" applyFill="1" applyBorder="1" applyAlignment="1">
      <alignment vertical="center"/>
    </xf>
    <xf numFmtId="0" fontId="51" fillId="27" borderId="0" xfId="29" applyFont="1" applyFill="1" applyAlignment="1">
      <alignment vertical="center"/>
    </xf>
    <xf numFmtId="2" fontId="51" fillId="27" borderId="0" xfId="20" applyNumberFormat="1" applyFont="1" applyFill="1" applyAlignment="1">
      <alignment horizontal="center" vertical="center"/>
    </xf>
    <xf numFmtId="2" fontId="40" fillId="27" borderId="11" xfId="20" applyNumberFormat="1" applyFont="1" applyFill="1" applyBorder="1" applyAlignment="1">
      <alignment horizontal="center" vertical="center"/>
    </xf>
    <xf numFmtId="168" fontId="40" fillId="27" borderId="11" xfId="20" applyNumberFormat="1" applyFont="1" applyFill="1" applyBorder="1" applyAlignment="1">
      <alignment horizontal="center" vertical="center"/>
    </xf>
    <xf numFmtId="7" fontId="40" fillId="27" borderId="11" xfId="34" applyNumberFormat="1" applyFont="1" applyFill="1" applyBorder="1" applyAlignment="1">
      <alignment horizontal="right" vertical="center"/>
    </xf>
    <xf numFmtId="2" fontId="40" fillId="27" borderId="11" xfId="29" applyNumberFormat="1" applyFont="1" applyFill="1" applyBorder="1" applyAlignment="1">
      <alignment horizontal="right" vertical="center"/>
    </xf>
    <xf numFmtId="166" fontId="41" fillId="27" borderId="64" xfId="29" applyNumberFormat="1" applyFont="1" applyFill="1" applyBorder="1" applyAlignment="1">
      <alignment vertical="center"/>
    </xf>
    <xf numFmtId="0" fontId="40" fillId="27" borderId="69" xfId="29" applyFont="1" applyFill="1" applyBorder="1" applyAlignment="1">
      <alignment vertical="center"/>
    </xf>
    <xf numFmtId="166" fontId="41" fillId="27" borderId="22" xfId="29" applyNumberFormat="1" applyFont="1" applyFill="1" applyBorder="1" applyAlignment="1">
      <alignment vertical="center"/>
    </xf>
    <xf numFmtId="0" fontId="40" fillId="27" borderId="27" xfId="29" applyFont="1" applyFill="1" applyBorder="1" applyAlignment="1">
      <alignment vertical="center"/>
    </xf>
    <xf numFmtId="166" fontId="41" fillId="27" borderId="64" xfId="29" applyNumberFormat="1" applyFont="1" applyFill="1" applyBorder="1" applyAlignment="1">
      <alignment horizontal="right" vertical="center"/>
    </xf>
    <xf numFmtId="7" fontId="41" fillId="27" borderId="24" xfId="29" applyNumberFormat="1" applyFont="1" applyFill="1" applyBorder="1" applyAlignment="1">
      <alignment vertical="center"/>
    </xf>
    <xf numFmtId="166" fontId="41" fillId="27" borderId="24" xfId="29" applyNumberFormat="1" applyFont="1" applyFill="1" applyBorder="1" applyAlignment="1">
      <alignment horizontal="right" vertical="center"/>
    </xf>
    <xf numFmtId="166" fontId="41" fillId="27" borderId="0" xfId="29" applyNumberFormat="1" applyFont="1" applyFill="1" applyAlignment="1">
      <alignment horizontal="right" vertical="center"/>
    </xf>
    <xf numFmtId="166" fontId="41" fillId="27" borderId="73" xfId="29" applyNumberFormat="1" applyFont="1" applyFill="1" applyBorder="1" applyAlignment="1">
      <alignment horizontal="right" vertical="center"/>
    </xf>
    <xf numFmtId="0" fontId="41" fillId="27" borderId="92" xfId="29" applyFont="1" applyFill="1" applyBorder="1" applyAlignment="1">
      <alignment vertical="center"/>
    </xf>
    <xf numFmtId="0" fontId="40" fillId="27" borderId="17" xfId="29" applyFont="1" applyFill="1" applyBorder="1" applyAlignment="1">
      <alignment vertical="center"/>
    </xf>
    <xf numFmtId="0" fontId="40" fillId="27" borderId="13" xfId="29" applyFont="1" applyFill="1" applyBorder="1" applyAlignment="1">
      <alignment vertical="center"/>
    </xf>
    <xf numFmtId="173" fontId="40" fillId="30" borderId="26" xfId="29" applyNumberFormat="1" applyFont="1" applyFill="1" applyBorder="1" applyAlignment="1" applyProtection="1">
      <alignment horizontal="center" vertical="center"/>
      <protection locked="0"/>
    </xf>
    <xf numFmtId="0" fontId="40" fillId="27" borderId="92" xfId="29" applyFont="1" applyFill="1" applyBorder="1" applyAlignment="1">
      <alignment vertical="center"/>
    </xf>
    <xf numFmtId="0" fontId="39" fillId="27" borderId="76" xfId="29" applyFont="1" applyFill="1" applyBorder="1" applyAlignment="1">
      <alignment vertical="center"/>
    </xf>
    <xf numFmtId="0" fontId="39" fillId="27" borderId="0" xfId="29" applyFont="1" applyFill="1" applyAlignment="1">
      <alignment vertical="center"/>
    </xf>
    <xf numFmtId="0" fontId="40" fillId="27" borderId="92" xfId="29" applyFont="1" applyFill="1" applyBorder="1" applyAlignment="1">
      <alignment horizontal="left" vertical="center"/>
    </xf>
    <xf numFmtId="0" fontId="39" fillId="27" borderId="92" xfId="29" applyFont="1" applyFill="1" applyBorder="1" applyAlignment="1">
      <alignment vertical="center"/>
    </xf>
    <xf numFmtId="0" fontId="40" fillId="30" borderId="26" xfId="29" applyFont="1" applyFill="1" applyBorder="1" applyAlignment="1" applyProtection="1">
      <alignment vertical="center"/>
      <protection locked="0"/>
    </xf>
    <xf numFmtId="168" fontId="40" fillId="30" borderId="26" xfId="20" applyNumberFormat="1" applyFont="1" applyFill="1" applyBorder="1" applyAlignment="1" applyProtection="1">
      <alignment horizontal="right" vertical="center"/>
      <protection locked="0"/>
    </xf>
    <xf numFmtId="3" fontId="40" fillId="30" borderId="26" xfId="29" applyNumberFormat="1" applyFont="1" applyFill="1" applyBorder="1" applyAlignment="1" applyProtection="1">
      <alignment vertical="center"/>
      <protection locked="0"/>
    </xf>
    <xf numFmtId="168" fontId="40" fillId="30" borderId="26" xfId="29" applyNumberFormat="1" applyFont="1" applyFill="1" applyBorder="1" applyAlignment="1" applyProtection="1">
      <alignment vertical="center"/>
      <protection locked="0"/>
    </xf>
    <xf numFmtId="44" fontId="40" fillId="30" borderId="26" xfId="34" applyFont="1" applyFill="1" applyBorder="1" applyAlignment="1" applyProtection="1">
      <alignment horizontal="right" vertical="center"/>
      <protection locked="0"/>
    </xf>
    <xf numFmtId="0" fontId="46" fillId="27" borderId="0" xfId="29" applyFont="1" applyFill="1" applyAlignment="1">
      <alignment vertical="center"/>
    </xf>
    <xf numFmtId="2" fontId="40" fillId="27" borderId="0" xfId="20" applyNumberFormat="1" applyFont="1" applyFill="1" applyBorder="1" applyAlignment="1">
      <alignment horizontal="center" vertical="center"/>
    </xf>
    <xf numFmtId="170" fontId="40" fillId="27" borderId="0" xfId="59" applyNumberFormat="1" applyFont="1" applyFill="1" applyBorder="1" applyAlignment="1">
      <alignment horizontal="center" vertical="center"/>
    </xf>
    <xf numFmtId="2" fontId="46" fillId="27" borderId="0" xfId="20" applyNumberFormat="1" applyFont="1" applyFill="1" applyBorder="1" applyAlignment="1">
      <alignment horizontal="center" vertical="center"/>
    </xf>
    <xf numFmtId="168" fontId="40" fillId="27" borderId="0" xfId="29" applyNumberFormat="1" applyFont="1" applyFill="1" applyAlignment="1">
      <alignment vertical="center"/>
    </xf>
    <xf numFmtId="44" fontId="40" fillId="27" borderId="0" xfId="34" applyFont="1" applyFill="1" applyBorder="1" applyAlignment="1">
      <alignment vertical="center"/>
    </xf>
    <xf numFmtId="0" fontId="41" fillId="27" borderId="92" xfId="28" applyFont="1" applyFill="1" applyBorder="1" applyAlignment="1">
      <alignment vertical="center"/>
    </xf>
    <xf numFmtId="44" fontId="40" fillId="30" borderId="26" xfId="34" applyFont="1" applyFill="1" applyBorder="1" applyAlignment="1" applyProtection="1">
      <alignment vertical="center"/>
      <protection locked="0"/>
    </xf>
    <xf numFmtId="0" fontId="37" fillId="27" borderId="92" xfId="28" applyFont="1" applyFill="1" applyBorder="1" applyAlignment="1">
      <alignment vertical="center"/>
    </xf>
    <xf numFmtId="0" fontId="37" fillId="27" borderId="92" xfId="29" applyFont="1" applyFill="1" applyBorder="1" applyAlignment="1">
      <alignment vertical="center"/>
    </xf>
    <xf numFmtId="0" fontId="9" fillId="27" borderId="0" xfId="29" applyFont="1" applyFill="1"/>
    <xf numFmtId="0" fontId="40" fillId="27" borderId="25" xfId="29" applyFont="1" applyFill="1" applyBorder="1"/>
    <xf numFmtId="0" fontId="40" fillId="27" borderId="19" xfId="29" applyFont="1" applyFill="1" applyBorder="1"/>
    <xf numFmtId="0" fontId="40" fillId="27" borderId="14" xfId="29" applyFont="1" applyFill="1" applyBorder="1"/>
    <xf numFmtId="0" fontId="40" fillId="27" borderId="15" xfId="29" applyFont="1" applyFill="1" applyBorder="1"/>
    <xf numFmtId="0" fontId="40" fillId="27" borderId="22" xfId="29" applyFont="1" applyFill="1" applyBorder="1"/>
    <xf numFmtId="7" fontId="41" fillId="27" borderId="22" xfId="29" applyNumberFormat="1" applyFont="1" applyFill="1" applyBorder="1"/>
    <xf numFmtId="0" fontId="40" fillId="27" borderId="0" xfId="29" applyFont="1" applyFill="1"/>
    <xf numFmtId="0" fontId="40" fillId="27" borderId="24" xfId="29" applyFont="1" applyFill="1" applyBorder="1"/>
    <xf numFmtId="0" fontId="57" fillId="27" borderId="11" xfId="29" applyFont="1" applyFill="1" applyBorder="1" applyAlignment="1">
      <alignment vertical="center"/>
    </xf>
    <xf numFmtId="0" fontId="57" fillId="27" borderId="86" xfId="29" applyFont="1" applyFill="1" applyBorder="1" applyAlignment="1">
      <alignment vertical="center"/>
    </xf>
    <xf numFmtId="168" fontId="40" fillId="30" borderId="25" xfId="20" applyNumberFormat="1" applyFont="1" applyFill="1" applyBorder="1" applyAlignment="1" applyProtection="1">
      <alignment horizontal="right" vertical="center"/>
      <protection locked="0"/>
    </xf>
    <xf numFmtId="0" fontId="40" fillId="27" borderId="29" xfId="29" applyFont="1" applyFill="1" applyBorder="1" applyAlignment="1">
      <alignment vertical="center"/>
    </xf>
    <xf numFmtId="0" fontId="48" fillId="27" borderId="30" xfId="29" applyFont="1" applyFill="1" applyBorder="1" applyAlignment="1">
      <alignment vertical="center"/>
    </xf>
    <xf numFmtId="0" fontId="40" fillId="27" borderId="31" xfId="29" applyFont="1" applyFill="1" applyBorder="1" applyAlignment="1">
      <alignment vertical="center"/>
    </xf>
    <xf numFmtId="2" fontId="40" fillId="27" borderId="19" xfId="29" applyNumberFormat="1" applyFont="1" applyFill="1" applyBorder="1" applyAlignment="1">
      <alignment vertical="center"/>
    </xf>
    <xf numFmtId="0" fontId="40" fillId="0" borderId="34" xfId="28" applyFont="1" applyBorder="1"/>
    <xf numFmtId="0" fontId="40" fillId="0" borderId="13" xfId="28" applyFont="1" applyBorder="1"/>
    <xf numFmtId="168" fontId="40" fillId="30" borderId="26" xfId="20" applyNumberFormat="1" applyFont="1" applyFill="1" applyBorder="1" applyAlignment="1" applyProtection="1">
      <alignment horizontal="center" vertical="center"/>
      <protection locked="0"/>
    </xf>
    <xf numFmtId="168" fontId="40" fillId="27" borderId="0" xfId="20" applyNumberFormat="1" applyFont="1" applyFill="1" applyBorder="1" applyAlignment="1">
      <alignment horizontal="center" vertical="center"/>
    </xf>
    <xf numFmtId="2" fontId="65" fillId="27" borderId="0" xfId="20" applyNumberFormat="1" applyFont="1" applyFill="1" applyBorder="1" applyAlignment="1">
      <alignment horizontal="center" vertical="center"/>
    </xf>
    <xf numFmtId="44" fontId="40" fillId="30" borderId="26" xfId="29" applyNumberFormat="1" applyFont="1" applyFill="1" applyBorder="1" applyAlignment="1" applyProtection="1">
      <alignment vertical="center"/>
      <protection locked="0"/>
    </xf>
    <xf numFmtId="0" fontId="42" fillId="0" borderId="0" xfId="0" applyFont="1"/>
    <xf numFmtId="0" fontId="30" fillId="27" borderId="0" xfId="53" applyFont="1" applyFill="1" applyAlignment="1">
      <alignment vertical="center"/>
    </xf>
    <xf numFmtId="0" fontId="29" fillId="27" borderId="0" xfId="53" applyFont="1" applyFill="1" applyAlignment="1">
      <alignment vertical="center"/>
    </xf>
    <xf numFmtId="0" fontId="30" fillId="27" borderId="0" xfId="53" applyFont="1" applyFill="1" applyAlignment="1">
      <alignment vertical="center"/>
    </xf>
    <xf numFmtId="0" fontId="30" fillId="0" borderId="0" xfId="53" applyFont="1" applyAlignment="1">
      <alignment vertical="center"/>
    </xf>
    <xf numFmtId="0" fontId="28" fillId="29" borderId="0" xfId="53" applyFont="1" applyFill="1" applyAlignment="1">
      <alignment vertical="center" wrapText="1"/>
    </xf>
    <xf numFmtId="0" fontId="3" fillId="0" borderId="0" xfId="53" applyAlignment="1">
      <alignment vertical="center"/>
    </xf>
    <xf numFmtId="0" fontId="0" fillId="0" borderId="0" xfId="0"/>
    <xf numFmtId="0" fontId="32" fillId="27" borderId="0" xfId="55" applyFont="1" applyFill="1" applyAlignment="1" applyProtection="1">
      <protection locked="0"/>
    </xf>
    <xf numFmtId="0" fontId="32" fillId="0" borderId="0" xfId="55" applyFont="1" applyAlignment="1" applyProtection="1">
      <protection locked="0"/>
    </xf>
    <xf numFmtId="0" fontId="0" fillId="0" borderId="0" xfId="0" applyProtection="1">
      <protection locked="0"/>
    </xf>
    <xf numFmtId="0" fontId="29" fillId="27" borderId="0" xfId="53" applyFont="1" applyFill="1" applyAlignment="1">
      <alignment vertical="center"/>
    </xf>
    <xf numFmtId="0" fontId="30" fillId="27" borderId="0" xfId="53" applyFont="1" applyFill="1" applyProtection="1">
      <protection locked="0"/>
    </xf>
    <xf numFmtId="0" fontId="30" fillId="0" borderId="0" xfId="53" applyFont="1" applyProtection="1">
      <protection locked="0"/>
    </xf>
    <xf numFmtId="0" fontId="29" fillId="27" borderId="0" xfId="53" applyFont="1" applyFill="1"/>
    <xf numFmtId="0" fontId="30" fillId="27" borderId="0" xfId="53" applyFont="1" applyFill="1"/>
    <xf numFmtId="0" fontId="45" fillId="0" borderId="0" xfId="0" applyFont="1" applyAlignment="1">
      <alignment horizontal="left" vertical="center" wrapText="1"/>
    </xf>
    <xf numFmtId="0" fontId="0" fillId="0" borderId="0" xfId="0" applyAlignment="1">
      <alignment vertical="center"/>
    </xf>
    <xf numFmtId="0" fontId="37" fillId="0" borderId="0" xfId="0" applyFont="1" applyAlignment="1">
      <alignment wrapText="1"/>
    </xf>
    <xf numFmtId="0" fontId="40" fillId="0" borderId="0" xfId="0" applyFont="1" applyAlignment="1">
      <alignment horizontal="left" vertical="top" wrapText="1"/>
    </xf>
    <xf numFmtId="0" fontId="40" fillId="0" borderId="0" xfId="0" applyFont="1" applyAlignment="1">
      <alignment horizontal="left"/>
    </xf>
    <xf numFmtId="0" fontId="40" fillId="0" borderId="0" xfId="27" applyFont="1" applyAlignment="1">
      <alignment horizontal="left" vertical="top" wrapText="1"/>
    </xf>
    <xf numFmtId="0" fontId="43" fillId="0" borderId="0" xfId="0" applyFont="1" applyAlignment="1">
      <alignment horizontal="center"/>
    </xf>
    <xf numFmtId="0" fontId="28" fillId="28" borderId="0" xfId="53" applyFont="1" applyFill="1" applyAlignment="1">
      <alignment vertical="center" wrapText="1"/>
    </xf>
    <xf numFmtId="0" fontId="0" fillId="28" borderId="0" xfId="0" applyFill="1" applyAlignment="1">
      <alignment vertical="center"/>
    </xf>
    <xf numFmtId="0" fontId="40" fillId="30" borderId="25" xfId="28" applyFont="1" applyFill="1" applyBorder="1" applyAlignment="1" applyProtection="1">
      <alignment horizontal="left"/>
      <protection locked="0"/>
    </xf>
    <xf numFmtId="0" fontId="40" fillId="30" borderId="19" xfId="28" applyFont="1" applyFill="1" applyBorder="1" applyAlignment="1" applyProtection="1">
      <alignment horizontal="left"/>
      <protection locked="0"/>
    </xf>
    <xf numFmtId="0" fontId="40" fillId="30" borderId="20" xfId="28" applyFont="1" applyFill="1" applyBorder="1" applyAlignment="1" applyProtection="1">
      <alignment horizontal="left"/>
      <protection locked="0"/>
    </xf>
    <xf numFmtId="0" fontId="41" fillId="31" borderId="80" xfId="29" applyFont="1" applyFill="1" applyBorder="1" applyAlignment="1">
      <alignment horizontal="left"/>
    </xf>
    <xf numFmtId="0" fontId="41" fillId="31" borderId="19" xfId="29" applyFont="1" applyFill="1" applyBorder="1" applyAlignment="1">
      <alignment horizontal="left"/>
    </xf>
    <xf numFmtId="0" fontId="41" fillId="31" borderId="20" xfId="29" applyFont="1" applyFill="1" applyBorder="1" applyAlignment="1">
      <alignment horizontal="left"/>
    </xf>
    <xf numFmtId="0" fontId="41" fillId="31" borderId="13" xfId="28" applyFont="1" applyFill="1" applyBorder="1" applyAlignment="1">
      <alignment horizontal="center" vertical="center" wrapText="1"/>
    </xf>
    <xf numFmtId="0" fontId="41" fillId="31" borderId="19" xfId="28" applyFont="1" applyFill="1" applyBorder="1" applyAlignment="1">
      <alignment horizontal="center" vertical="center" wrapText="1"/>
    </xf>
    <xf numFmtId="0" fontId="48" fillId="0" borderId="0" xfId="28" applyFont="1" applyAlignment="1">
      <alignment horizontal="right"/>
    </xf>
    <xf numFmtId="0" fontId="0" fillId="0" borderId="0" xfId="0" applyAlignment="1">
      <alignment horizontal="right"/>
    </xf>
    <xf numFmtId="0" fontId="41" fillId="31" borderId="33" xfId="28" applyFont="1" applyFill="1" applyBorder="1" applyAlignment="1">
      <alignment horizontal="left"/>
    </xf>
    <xf numFmtId="0" fontId="0" fillId="0" borderId="6" xfId="0" applyBorder="1" applyAlignment="1">
      <alignment horizontal="left"/>
    </xf>
    <xf numFmtId="0" fontId="41" fillId="31" borderId="80" xfId="28" applyFont="1" applyFill="1" applyBorder="1" applyAlignment="1">
      <alignment horizontal="left" wrapText="1"/>
    </xf>
    <xf numFmtId="0" fontId="0" fillId="0" borderId="19" xfId="0" applyBorder="1" applyAlignment="1">
      <alignment horizontal="left" wrapText="1"/>
    </xf>
    <xf numFmtId="0" fontId="41" fillId="0" borderId="0" xfId="28" applyFont="1" applyAlignment="1">
      <alignment horizontal="center"/>
    </xf>
    <xf numFmtId="0" fontId="40" fillId="0" borderId="0" xfId="0" applyFont="1" applyAlignment="1">
      <alignment horizontal="center"/>
    </xf>
    <xf numFmtId="165" fontId="47" fillId="0" borderId="0" xfId="28" applyNumberFormat="1" applyFont="1" applyAlignment="1">
      <alignment horizontal="center" wrapText="1"/>
    </xf>
    <xf numFmtId="0" fontId="41" fillId="30" borderId="25" xfId="28" applyFont="1" applyFill="1" applyBorder="1" applyAlignment="1" applyProtection="1">
      <alignment horizontal="left" vertical="center"/>
      <protection locked="0"/>
    </xf>
    <xf numFmtId="0" fontId="41" fillId="30" borderId="19" xfId="28" applyFont="1" applyFill="1" applyBorder="1" applyAlignment="1" applyProtection="1">
      <alignment horizontal="left" vertical="center"/>
      <protection locked="0"/>
    </xf>
    <xf numFmtId="0" fontId="41" fillId="30" borderId="99" xfId="28" applyFont="1" applyFill="1" applyBorder="1" applyAlignment="1" applyProtection="1">
      <alignment horizontal="left" vertical="center"/>
      <protection locked="0"/>
    </xf>
    <xf numFmtId="0" fontId="41" fillId="30" borderId="13" xfId="28" applyFont="1" applyFill="1" applyBorder="1" applyAlignment="1" applyProtection="1">
      <alignment horizontal="left"/>
      <protection locked="0"/>
    </xf>
    <xf numFmtId="0" fontId="41" fillId="30" borderId="14" xfId="28" applyFont="1" applyFill="1" applyBorder="1" applyAlignment="1" applyProtection="1">
      <alignment horizontal="left"/>
      <protection locked="0"/>
    </xf>
    <xf numFmtId="0" fontId="41" fillId="30" borderId="100" xfId="28" applyFont="1" applyFill="1" applyBorder="1" applyAlignment="1" applyProtection="1">
      <alignment horizontal="left"/>
      <protection locked="0"/>
    </xf>
    <xf numFmtId="0" fontId="41" fillId="30" borderId="17" xfId="28" applyFont="1" applyFill="1" applyBorder="1" applyAlignment="1" applyProtection="1">
      <alignment horizontal="left"/>
      <protection locked="0"/>
    </xf>
    <xf numFmtId="0" fontId="41" fillId="30" borderId="2" xfId="28" applyFont="1" applyFill="1" applyBorder="1" applyAlignment="1" applyProtection="1">
      <alignment horizontal="left"/>
      <protection locked="0"/>
    </xf>
    <xf numFmtId="0" fontId="41" fillId="30" borderId="98" xfId="28" applyFont="1" applyFill="1" applyBorder="1" applyAlignment="1" applyProtection="1">
      <alignment horizontal="left"/>
      <protection locked="0"/>
    </xf>
    <xf numFmtId="167" fontId="40" fillId="30" borderId="26" xfId="29" applyNumberFormat="1" applyFont="1" applyFill="1" applyBorder="1" applyAlignment="1" applyProtection="1">
      <alignment horizontal="center"/>
      <protection locked="0"/>
    </xf>
    <xf numFmtId="0" fontId="40" fillId="0" borderId="0" xfId="28" applyFont="1" applyAlignment="1">
      <alignment horizontal="center"/>
    </xf>
    <xf numFmtId="0" fontId="40" fillId="0" borderId="0" xfId="0" applyFont="1" applyAlignment="1">
      <alignment horizontal="center" wrapText="1"/>
    </xf>
    <xf numFmtId="0" fontId="41" fillId="31" borderId="33" xfId="28" applyFont="1" applyFill="1" applyBorder="1" applyAlignment="1">
      <alignment horizontal="center"/>
    </xf>
    <xf numFmtId="0" fontId="41" fillId="31" borderId="6" xfId="28" applyFont="1" applyFill="1" applyBorder="1" applyAlignment="1">
      <alignment horizontal="center"/>
    </xf>
    <xf numFmtId="0" fontId="41" fillId="31" borderId="47" xfId="28" applyFont="1" applyFill="1" applyBorder="1" applyAlignment="1">
      <alignment horizontal="center"/>
    </xf>
    <xf numFmtId="0" fontId="51" fillId="0" borderId="83" xfId="29" applyFont="1" applyBorder="1" applyAlignment="1">
      <alignment horizontal="left"/>
    </xf>
    <xf numFmtId="0" fontId="51" fillId="0" borderId="84" xfId="29" applyFont="1" applyBorder="1" applyAlignment="1">
      <alignment horizontal="left"/>
    </xf>
    <xf numFmtId="0" fontId="40" fillId="30" borderId="25" xfId="28" applyFont="1" applyFill="1" applyBorder="1" applyAlignment="1" applyProtection="1">
      <alignment horizontal="left" vertical="center"/>
      <protection locked="0"/>
    </xf>
    <xf numFmtId="0" fontId="40" fillId="30" borderId="19" xfId="28" applyFont="1" applyFill="1" applyBorder="1" applyAlignment="1" applyProtection="1">
      <alignment horizontal="left" vertical="center"/>
      <protection locked="0"/>
    </xf>
    <xf numFmtId="0" fontId="40" fillId="30" borderId="20" xfId="28" applyFont="1" applyFill="1" applyBorder="1" applyAlignment="1" applyProtection="1">
      <alignment horizontal="left" vertical="center"/>
      <protection locked="0"/>
    </xf>
    <xf numFmtId="0" fontId="56" fillId="29" borderId="0" xfId="53" applyFont="1" applyFill="1" applyAlignment="1">
      <alignment vertical="center" wrapText="1"/>
    </xf>
    <xf numFmtId="0" fontId="41" fillId="27" borderId="24" xfId="29" applyFont="1" applyFill="1" applyBorder="1" applyAlignment="1">
      <alignment vertical="center"/>
    </xf>
    <xf numFmtId="0" fontId="0" fillId="0" borderId="24" xfId="0" applyBorder="1" applyAlignment="1">
      <alignment vertical="center"/>
    </xf>
    <xf numFmtId="0" fontId="57" fillId="31" borderId="25" xfId="29" applyFont="1" applyFill="1" applyBorder="1"/>
    <xf numFmtId="0" fontId="0" fillId="31" borderId="20" xfId="0" applyFill="1" applyBorder="1"/>
    <xf numFmtId="0" fontId="3" fillId="31" borderId="19" xfId="0" applyFont="1" applyFill="1" applyBorder="1"/>
    <xf numFmtId="0" fontId="3" fillId="0" borderId="19" xfId="0" applyFont="1" applyBorder="1"/>
    <xf numFmtId="0" fontId="41" fillId="30" borderId="17" xfId="29" applyFont="1" applyFill="1" applyBorder="1" applyAlignment="1" applyProtection="1">
      <alignment horizontal="left" vertical="center"/>
      <protection locked="0"/>
    </xf>
    <xf numFmtId="0" fontId="41" fillId="30" borderId="2" xfId="29" applyFont="1" applyFill="1" applyBorder="1" applyAlignment="1" applyProtection="1">
      <alignment horizontal="left" vertical="center"/>
      <protection locked="0"/>
    </xf>
    <xf numFmtId="0" fontId="41" fillId="30" borderId="18" xfId="29" applyFont="1" applyFill="1" applyBorder="1" applyAlignment="1" applyProtection="1">
      <alignment horizontal="left" vertical="center"/>
      <protection locked="0"/>
    </xf>
    <xf numFmtId="0" fontId="57" fillId="31" borderId="25" xfId="28" applyFont="1" applyFill="1" applyBorder="1" applyAlignment="1">
      <alignment horizontal="center"/>
    </xf>
    <xf numFmtId="0" fontId="57" fillId="31" borderId="19" xfId="28" applyFont="1" applyFill="1" applyBorder="1" applyAlignment="1">
      <alignment horizontal="center"/>
    </xf>
    <xf numFmtId="0" fontId="57" fillId="31" borderId="20" xfId="28" applyFont="1" applyFill="1" applyBorder="1" applyAlignment="1">
      <alignment horizontal="center"/>
    </xf>
    <xf numFmtId="0" fontId="41" fillId="30" borderId="26" xfId="29" applyFont="1" applyFill="1" applyBorder="1" applyAlignment="1" applyProtection="1">
      <alignment horizontal="left" vertical="center"/>
      <protection locked="0"/>
    </xf>
    <xf numFmtId="0" fontId="41" fillId="27" borderId="0" xfId="29" applyFont="1" applyFill="1" applyAlignment="1">
      <alignment horizontal="center" vertical="center"/>
    </xf>
    <xf numFmtId="167" fontId="40" fillId="30" borderId="26" xfId="29" applyNumberFormat="1" applyFont="1" applyFill="1" applyBorder="1" applyAlignment="1" applyProtection="1">
      <alignment horizontal="center" vertical="center"/>
      <protection locked="0"/>
    </xf>
    <xf numFmtId="165" fontId="47" fillId="27" borderId="0" xfId="29" applyNumberFormat="1" applyFont="1" applyFill="1" applyAlignment="1">
      <alignment horizontal="center" vertical="center"/>
    </xf>
    <xf numFmtId="0" fontId="41" fillId="30" borderId="0" xfId="29" applyFont="1" applyFill="1" applyAlignment="1" applyProtection="1">
      <alignment horizontal="left" vertical="center"/>
      <protection locked="0"/>
    </xf>
    <xf numFmtId="0" fontId="41" fillId="30" borderId="11" xfId="29" applyFont="1" applyFill="1" applyBorder="1" applyAlignment="1" applyProtection="1">
      <alignment horizontal="left" vertical="center"/>
      <protection locked="0"/>
    </xf>
    <xf numFmtId="0" fontId="41" fillId="27" borderId="0" xfId="29" applyFont="1" applyFill="1" applyAlignment="1">
      <alignment horizontal="right" vertical="center"/>
    </xf>
    <xf numFmtId="0" fontId="64" fillId="0" borderId="0" xfId="0" applyFont="1" applyAlignment="1">
      <alignment horizontal="right" vertical="center"/>
    </xf>
    <xf numFmtId="0" fontId="57" fillId="31" borderId="80" xfId="29" applyFont="1" applyFill="1" applyBorder="1" applyAlignment="1">
      <alignment vertical="center"/>
    </xf>
    <xf numFmtId="0" fontId="3" fillId="0" borderId="19" xfId="0" applyFont="1" applyBorder="1" applyAlignment="1">
      <alignment vertical="center"/>
    </xf>
    <xf numFmtId="0" fontId="3" fillId="0" borderId="99" xfId="0" applyFont="1" applyBorder="1" applyAlignment="1">
      <alignment vertical="center"/>
    </xf>
    <xf numFmtId="0" fontId="0" fillId="0" borderId="20" xfId="0" applyBorder="1"/>
    <xf numFmtId="0" fontId="0" fillId="0" borderId="19" xfId="0" applyBorder="1" applyAlignment="1">
      <alignment vertical="center"/>
    </xf>
    <xf numFmtId="0" fontId="40" fillId="30" borderId="25" xfId="29" applyFont="1" applyFill="1" applyBorder="1" applyAlignment="1" applyProtection="1">
      <alignment horizontal="left" vertical="center"/>
      <protection locked="0"/>
    </xf>
    <xf numFmtId="0" fontId="40" fillId="30" borderId="19" xfId="29" applyFont="1" applyFill="1" applyBorder="1" applyAlignment="1" applyProtection="1">
      <alignment horizontal="left" vertical="center"/>
      <protection locked="0"/>
    </xf>
    <xf numFmtId="0" fontId="40" fillId="30" borderId="20" xfId="29" applyFont="1" applyFill="1" applyBorder="1" applyAlignment="1" applyProtection="1">
      <alignment horizontal="left" vertical="center"/>
      <protection locked="0"/>
    </xf>
    <xf numFmtId="0" fontId="57" fillId="27" borderId="92" xfId="29" applyFont="1" applyFill="1" applyBorder="1" applyAlignment="1">
      <alignment vertical="center"/>
    </xf>
    <xf numFmtId="0" fontId="0" fillId="27" borderId="0" xfId="0" applyFill="1" applyAlignment="1">
      <alignment vertical="center"/>
    </xf>
    <xf numFmtId="0" fontId="57" fillId="27" borderId="0" xfId="29" applyFont="1" applyFill="1" applyAlignment="1">
      <alignment vertical="center"/>
    </xf>
    <xf numFmtId="0" fontId="40" fillId="27" borderId="0" xfId="30" applyFont="1" applyFill="1" applyAlignment="1">
      <alignment horizontal="center"/>
    </xf>
    <xf numFmtId="0" fontId="40" fillId="27" borderId="0" xfId="30" applyFont="1" applyFill="1" applyAlignment="1">
      <alignment horizontal="left"/>
    </xf>
    <xf numFmtId="0" fontId="40" fillId="27" borderId="3" xfId="30" applyFont="1" applyFill="1" applyBorder="1" applyAlignment="1">
      <alignment horizontal="left"/>
    </xf>
    <xf numFmtId="0" fontId="40" fillId="27" borderId="10" xfId="30" applyFont="1" applyFill="1" applyBorder="1" applyAlignment="1">
      <alignment horizontal="center"/>
    </xf>
    <xf numFmtId="0" fontId="40" fillId="27" borderId="10" xfId="30" applyFont="1" applyFill="1" applyBorder="1" applyAlignment="1">
      <alignment horizontal="center" vertical="center" wrapText="1"/>
    </xf>
    <xf numFmtId="0" fontId="40" fillId="27" borderId="0" xfId="30" applyFont="1" applyFill="1" applyAlignment="1">
      <alignment horizontal="center" vertical="center" wrapText="1"/>
    </xf>
    <xf numFmtId="0" fontId="40" fillId="27" borderId="12" xfId="30" applyFont="1" applyFill="1" applyBorder="1" applyAlignment="1">
      <alignment horizontal="center" vertical="center" wrapText="1"/>
    </xf>
    <xf numFmtId="0" fontId="40" fillId="27" borderId="4" xfId="30" applyFont="1" applyFill="1" applyBorder="1" applyAlignment="1">
      <alignment horizontal="center" vertical="center" wrapText="1"/>
    </xf>
    <xf numFmtId="0" fontId="40" fillId="27" borderId="34" xfId="30" applyFont="1" applyFill="1" applyBorder="1" applyAlignment="1">
      <alignment horizontal="center" vertical="center" wrapText="1"/>
    </xf>
    <xf numFmtId="0" fontId="40" fillId="27" borderId="9" xfId="30" applyFont="1" applyFill="1" applyBorder="1" applyAlignment="1">
      <alignment horizontal="center" vertical="center" wrapText="1"/>
    </xf>
    <xf numFmtId="49" fontId="40" fillId="30" borderId="33" xfId="30" applyNumberFormat="1" applyFont="1" applyFill="1" applyBorder="1" applyAlignment="1" applyProtection="1">
      <alignment horizontal="center"/>
      <protection locked="0"/>
    </xf>
    <xf numFmtId="49" fontId="40" fillId="30" borderId="6" xfId="30" applyNumberFormat="1" applyFont="1" applyFill="1" applyBorder="1" applyAlignment="1" applyProtection="1">
      <alignment horizontal="center"/>
      <protection locked="0"/>
    </xf>
    <xf numFmtId="49" fontId="40" fillId="30" borderId="47" xfId="30" applyNumberFormat="1" applyFont="1" applyFill="1" applyBorder="1" applyAlignment="1" applyProtection="1">
      <alignment horizontal="center"/>
      <protection locked="0"/>
    </xf>
    <xf numFmtId="168" fontId="40" fillId="27" borderId="33" xfId="30" applyNumberFormat="1" applyFont="1" applyFill="1" applyBorder="1"/>
    <xf numFmtId="168" fontId="40" fillId="27" borderId="10" xfId="30" applyNumberFormat="1" applyFont="1" applyFill="1" applyBorder="1"/>
    <xf numFmtId="168" fontId="40" fillId="27" borderId="12" xfId="30" applyNumberFormat="1" applyFont="1" applyFill="1" applyBorder="1"/>
    <xf numFmtId="0" fontId="40" fillId="27" borderId="0" xfId="30" applyFont="1" applyFill="1" applyAlignment="1">
      <alignment horizontal="center" vertical="center"/>
    </xf>
    <xf numFmtId="0" fontId="40" fillId="27" borderId="55" xfId="30" applyFont="1" applyFill="1" applyBorder="1" applyAlignment="1">
      <alignment horizontal="center" vertical="center" wrapText="1"/>
    </xf>
    <xf numFmtId="49" fontId="9" fillId="30" borderId="33" xfId="30" applyNumberFormat="1" applyFont="1" applyFill="1" applyBorder="1" applyAlignment="1" applyProtection="1">
      <alignment horizontal="center"/>
      <protection locked="0"/>
    </xf>
    <xf numFmtId="49" fontId="9" fillId="30" borderId="6" xfId="30" applyNumberFormat="1" applyFont="1" applyFill="1" applyBorder="1" applyAlignment="1" applyProtection="1">
      <alignment horizontal="center"/>
      <protection locked="0"/>
    </xf>
    <xf numFmtId="49" fontId="9" fillId="30" borderId="47" xfId="30" applyNumberFormat="1" applyFont="1" applyFill="1" applyBorder="1" applyAlignment="1" applyProtection="1">
      <alignment horizontal="center"/>
      <protection locked="0"/>
    </xf>
    <xf numFmtId="0" fontId="40" fillId="27" borderId="25" xfId="32" applyFont="1" applyFill="1" applyBorder="1" applyAlignment="1">
      <alignment horizontal="center"/>
    </xf>
    <xf numFmtId="0" fontId="40" fillId="27" borderId="19" xfId="32" applyFont="1" applyFill="1" applyBorder="1" applyAlignment="1">
      <alignment horizontal="center"/>
    </xf>
    <xf numFmtId="0" fontId="40" fillId="27" borderId="20" xfId="32" applyFont="1" applyFill="1" applyBorder="1" applyAlignment="1">
      <alignment horizontal="center"/>
    </xf>
    <xf numFmtId="0" fontId="40" fillId="30" borderId="8" xfId="32" applyFont="1" applyFill="1" applyBorder="1" applyAlignment="1" applyProtection="1">
      <alignment horizontal="left"/>
      <protection locked="0"/>
    </xf>
    <xf numFmtId="0" fontId="40" fillId="30" borderId="3" xfId="32" applyFont="1" applyFill="1" applyBorder="1" applyAlignment="1" applyProtection="1">
      <alignment horizontal="left"/>
      <protection locked="0"/>
    </xf>
    <xf numFmtId="0" fontId="40" fillId="30" borderId="5" xfId="32" applyFont="1" applyFill="1" applyBorder="1" applyAlignment="1" applyProtection="1">
      <alignment horizontal="left"/>
      <protection locked="0"/>
    </xf>
    <xf numFmtId="0" fontId="41" fillId="27" borderId="33" xfId="32" applyFont="1" applyFill="1" applyBorder="1" applyAlignment="1">
      <alignment horizontal="center"/>
    </xf>
    <xf numFmtId="0" fontId="41" fillId="27" borderId="6" xfId="32" applyFont="1" applyFill="1" applyBorder="1" applyAlignment="1">
      <alignment horizontal="center"/>
    </xf>
    <xf numFmtId="0" fontId="41" fillId="27" borderId="44" xfId="32" applyFont="1" applyFill="1" applyBorder="1" applyAlignment="1">
      <alignment horizontal="center"/>
    </xf>
    <xf numFmtId="0" fontId="40" fillId="27" borderId="0" xfId="32" applyFont="1" applyFill="1" applyAlignment="1">
      <alignment horizontal="center" vertical="center"/>
    </xf>
    <xf numFmtId="0" fontId="40" fillId="27" borderId="74" xfId="32" applyFont="1" applyFill="1" applyBorder="1" applyAlignment="1">
      <alignment horizontal="center"/>
    </xf>
    <xf numFmtId="174" fontId="40" fillId="30" borderId="35" xfId="32" applyNumberFormat="1" applyFont="1" applyFill="1" applyBorder="1" applyAlignment="1" applyProtection="1">
      <alignment horizontal="center"/>
      <protection locked="0"/>
    </xf>
    <xf numFmtId="174" fontId="40" fillId="30" borderId="36" xfId="32" applyNumberFormat="1" applyFont="1" applyFill="1" applyBorder="1" applyAlignment="1" applyProtection="1">
      <alignment horizontal="center"/>
      <protection locked="0"/>
    </xf>
    <xf numFmtId="2" fontId="40" fillId="27" borderId="0" xfId="32" applyNumberFormat="1" applyFont="1" applyFill="1" applyAlignment="1">
      <alignment horizontal="center"/>
    </xf>
    <xf numFmtId="0" fontId="40" fillId="30" borderId="34" xfId="32" applyFont="1" applyFill="1" applyBorder="1" applyAlignment="1" applyProtection="1">
      <alignment horizontal="left"/>
      <protection locked="0"/>
    </xf>
    <xf numFmtId="0" fontId="40" fillId="30" borderId="10" xfId="32" applyFont="1" applyFill="1" applyBorder="1" applyAlignment="1" applyProtection="1">
      <alignment horizontal="left"/>
      <protection locked="0"/>
    </xf>
    <xf numFmtId="0" fontId="40" fillId="30" borderId="12" xfId="32" applyFont="1" applyFill="1" applyBorder="1" applyAlignment="1" applyProtection="1">
      <alignment horizontal="left"/>
      <protection locked="0"/>
    </xf>
    <xf numFmtId="0" fontId="41" fillId="27" borderId="33" xfId="32" applyFont="1" applyFill="1" applyBorder="1" applyAlignment="1">
      <alignment horizontal="center" vertical="center"/>
    </xf>
    <xf numFmtId="0" fontId="41" fillId="27" borderId="6" xfId="32" applyFont="1" applyFill="1" applyBorder="1" applyAlignment="1">
      <alignment horizontal="center" vertical="center"/>
    </xf>
    <xf numFmtId="0" fontId="41" fillId="27" borderId="44" xfId="32" applyFont="1" applyFill="1" applyBorder="1" applyAlignment="1">
      <alignment horizontal="center" vertical="center"/>
    </xf>
    <xf numFmtId="171" fontId="40" fillId="30" borderId="35" xfId="32" applyNumberFormat="1" applyFont="1" applyFill="1" applyBorder="1" applyAlignment="1" applyProtection="1">
      <alignment horizontal="center"/>
      <protection locked="0"/>
    </xf>
    <xf numFmtId="171" fontId="40" fillId="30" borderId="36" xfId="32" applyNumberFormat="1" applyFont="1" applyFill="1" applyBorder="1" applyAlignment="1" applyProtection="1">
      <alignment horizontal="center"/>
      <protection locked="0"/>
    </xf>
    <xf numFmtId="0" fontId="40" fillId="30" borderId="33" xfId="32" applyFont="1" applyFill="1" applyBorder="1" applyAlignment="1" applyProtection="1">
      <alignment horizontal="left"/>
      <protection locked="0"/>
    </xf>
    <xf numFmtId="0" fontId="40" fillId="30" borderId="6" xfId="32" applyFont="1" applyFill="1" applyBorder="1" applyAlignment="1" applyProtection="1">
      <alignment horizontal="left"/>
      <protection locked="0"/>
    </xf>
    <xf numFmtId="0" fontId="40" fillId="30" borderId="47" xfId="32" applyFont="1" applyFill="1" applyBorder="1" applyAlignment="1" applyProtection="1">
      <alignment horizontal="left"/>
      <protection locked="0"/>
    </xf>
    <xf numFmtId="0" fontId="40" fillId="27" borderId="35" xfId="32" applyFont="1" applyFill="1" applyBorder="1" applyAlignment="1">
      <alignment horizontal="center" vertical="center"/>
    </xf>
    <xf numFmtId="0" fontId="3" fillId="0" borderId="36" xfId="0" applyFont="1" applyBorder="1" applyAlignment="1">
      <alignment horizontal="center" vertical="center"/>
    </xf>
    <xf numFmtId="0" fontId="57" fillId="27" borderId="33" xfId="31" applyFont="1" applyFill="1" applyBorder="1" applyAlignment="1">
      <alignment horizontal="center"/>
    </xf>
    <xf numFmtId="0" fontId="57" fillId="27" borderId="47" xfId="31" applyFont="1" applyFill="1" applyBorder="1" applyAlignment="1">
      <alignment horizontal="center"/>
    </xf>
    <xf numFmtId="0" fontId="12" fillId="27" borderId="0" xfId="33" applyFont="1" applyFill="1" applyAlignment="1">
      <alignment horizontal="center"/>
    </xf>
    <xf numFmtId="0" fontId="57" fillId="27" borderId="6" xfId="31" applyFont="1" applyFill="1" applyBorder="1" applyAlignment="1">
      <alignment horizontal="center"/>
    </xf>
    <xf numFmtId="0" fontId="57" fillId="27" borderId="44" xfId="31" applyFont="1" applyFill="1" applyBorder="1" applyAlignment="1">
      <alignment horizontal="center"/>
    </xf>
    <xf numFmtId="0" fontId="55" fillId="27" borderId="33" xfId="31" applyFont="1" applyFill="1" applyBorder="1" applyAlignment="1">
      <alignment horizontal="center"/>
    </xf>
    <xf numFmtId="0" fontId="55" fillId="27" borderId="47" xfId="31" applyFont="1" applyFill="1" applyBorder="1" applyAlignment="1">
      <alignment horizontal="center"/>
    </xf>
    <xf numFmtId="0" fontId="55" fillId="30" borderId="75" xfId="33" applyFont="1" applyFill="1" applyBorder="1" applyAlignment="1" applyProtection="1">
      <alignment horizontal="left"/>
      <protection locked="0"/>
    </xf>
    <xf numFmtId="0" fontId="55" fillId="30" borderId="6" xfId="33" applyFont="1" applyFill="1" applyBorder="1" applyAlignment="1" applyProtection="1">
      <alignment horizontal="left"/>
      <protection locked="0"/>
    </xf>
    <xf numFmtId="0" fontId="55" fillId="30" borderId="47" xfId="33" applyFont="1" applyFill="1" applyBorder="1" applyAlignment="1" applyProtection="1">
      <alignment horizontal="left"/>
      <protection locked="0"/>
    </xf>
    <xf numFmtId="0" fontId="55" fillId="30" borderId="34" xfId="33" applyFont="1" applyFill="1" applyBorder="1" applyAlignment="1" applyProtection="1">
      <alignment horizontal="left"/>
      <protection locked="0"/>
    </xf>
    <xf numFmtId="0" fontId="55" fillId="30" borderId="10" xfId="33" applyFont="1" applyFill="1" applyBorder="1" applyAlignment="1" applyProtection="1">
      <alignment horizontal="left"/>
      <protection locked="0"/>
    </xf>
    <xf numFmtId="0" fontId="55" fillId="30" borderId="12" xfId="33" applyFont="1" applyFill="1" applyBorder="1" applyAlignment="1" applyProtection="1">
      <alignment horizontal="left"/>
      <protection locked="0"/>
    </xf>
    <xf numFmtId="0" fontId="55" fillId="30" borderId="8" xfId="33" applyFont="1" applyFill="1" applyBorder="1" applyAlignment="1" applyProtection="1">
      <alignment horizontal="left"/>
      <protection locked="0"/>
    </xf>
    <xf numFmtId="0" fontId="55" fillId="30" borderId="3" xfId="33" applyFont="1" applyFill="1" applyBorder="1" applyAlignment="1" applyProtection="1">
      <alignment horizontal="left"/>
      <protection locked="0"/>
    </xf>
    <xf numFmtId="0" fontId="55" fillId="30" borderId="5" xfId="33" applyFont="1" applyFill="1" applyBorder="1" applyAlignment="1" applyProtection="1">
      <alignment horizontal="left"/>
      <protection locked="0"/>
    </xf>
    <xf numFmtId="0" fontId="14" fillId="27" borderId="0" xfId="30" applyFont="1" applyFill="1" applyAlignment="1">
      <alignment horizontal="center"/>
    </xf>
    <xf numFmtId="0" fontId="40" fillId="27" borderId="0" xfId="31" applyFont="1" applyFill="1" applyAlignment="1">
      <alignment horizontal="center"/>
    </xf>
    <xf numFmtId="0" fontId="40" fillId="30" borderId="75" xfId="31" applyFont="1" applyFill="1" applyBorder="1" applyAlignment="1" applyProtection="1">
      <alignment horizontal="left"/>
      <protection locked="0"/>
    </xf>
    <xf numFmtId="0" fontId="40" fillId="30" borderId="6" xfId="31" applyFont="1" applyFill="1" applyBorder="1" applyAlignment="1" applyProtection="1">
      <alignment horizontal="left"/>
      <protection locked="0"/>
    </xf>
    <xf numFmtId="0" fontId="40" fillId="30" borderId="47" xfId="31" applyFont="1" applyFill="1" applyBorder="1" applyAlignment="1" applyProtection="1">
      <alignment horizontal="left"/>
      <protection locked="0"/>
    </xf>
    <xf numFmtId="0" fontId="40" fillId="27" borderId="33" xfId="32" applyFont="1" applyFill="1" applyBorder="1" applyAlignment="1">
      <alignment horizontal="center"/>
    </xf>
    <xf numFmtId="0" fontId="40" fillId="27" borderId="47" xfId="32" applyFont="1" applyFill="1" applyBorder="1" applyAlignment="1">
      <alignment horizontal="center"/>
    </xf>
    <xf numFmtId="0" fontId="40" fillId="30" borderId="34" xfId="31" applyFont="1" applyFill="1" applyBorder="1" applyAlignment="1" applyProtection="1">
      <alignment horizontal="left"/>
      <protection locked="0"/>
    </xf>
    <xf numFmtId="0" fontId="40" fillId="30" borderId="10" xfId="31" applyFont="1" applyFill="1" applyBorder="1" applyAlignment="1" applyProtection="1">
      <alignment horizontal="left"/>
      <protection locked="0"/>
    </xf>
    <xf numFmtId="0" fontId="40" fillId="30" borderId="12" xfId="31" applyFont="1" applyFill="1" applyBorder="1" applyAlignment="1" applyProtection="1">
      <alignment horizontal="left"/>
      <protection locked="0"/>
    </xf>
    <xf numFmtId="0" fontId="40" fillId="30" borderId="8" xfId="31" applyFont="1" applyFill="1" applyBorder="1" applyAlignment="1" applyProtection="1">
      <alignment horizontal="left"/>
      <protection locked="0"/>
    </xf>
    <xf numFmtId="0" fontId="40" fillId="30" borderId="3" xfId="31" applyFont="1" applyFill="1" applyBorder="1" applyAlignment="1" applyProtection="1">
      <alignment horizontal="left"/>
      <protection locked="0"/>
    </xf>
    <xf numFmtId="0" fontId="40" fillId="30" borderId="5" xfId="31" applyFont="1" applyFill="1" applyBorder="1" applyAlignment="1" applyProtection="1">
      <alignment horizontal="left"/>
      <protection locked="0"/>
    </xf>
  </cellXfs>
  <cellStyles count="60">
    <cellStyle name="20 % - Akzent1" xfId="35" builtinId="30" hidden="1"/>
    <cellStyle name="20 % - Akzent2" xfId="38" builtinId="34" hidden="1"/>
    <cellStyle name="20 % - Akzent3" xfId="41" builtinId="38" hidden="1"/>
    <cellStyle name="20 % - Akzent4" xfId="44" builtinId="42" hidden="1"/>
    <cellStyle name="20 % - Akzent5" xfId="47" builtinId="46" hidden="1"/>
    <cellStyle name="20 % - Akzent6" xfId="50" builtinId="50" hidden="1"/>
    <cellStyle name="20% - Akzent1" xfId="1" xr:uid="{00000000-0005-0000-0000-000006000000}"/>
    <cellStyle name="20% - Akzent2" xfId="2" xr:uid="{00000000-0005-0000-0000-000007000000}"/>
    <cellStyle name="20% - Akzent3" xfId="3" xr:uid="{00000000-0005-0000-0000-000008000000}"/>
    <cellStyle name="20% - Akzent4" xfId="4" xr:uid="{00000000-0005-0000-0000-000009000000}"/>
    <cellStyle name="20% - Akzent5" xfId="5" xr:uid="{00000000-0005-0000-0000-00000A000000}"/>
    <cellStyle name="20% - Akzent6" xfId="6" xr:uid="{00000000-0005-0000-0000-00000B000000}"/>
    <cellStyle name="40 % - Akzent1" xfId="36" builtinId="31" hidden="1"/>
    <cellStyle name="40 % - Akzent2" xfId="39" builtinId="35" hidden="1"/>
    <cellStyle name="40 % - Akzent3" xfId="42" builtinId="39" hidden="1"/>
    <cellStyle name="40 % - Akzent4" xfId="45" builtinId="43" hidden="1"/>
    <cellStyle name="40 % - Akzent5" xfId="48" builtinId="47" hidden="1"/>
    <cellStyle name="40 % - Akzent6" xfId="51" builtinId="51" hidden="1"/>
    <cellStyle name="40% - Akzent1" xfId="7" xr:uid="{00000000-0005-0000-0000-000012000000}"/>
    <cellStyle name="40% - Akzent2" xfId="8" xr:uid="{00000000-0005-0000-0000-000013000000}"/>
    <cellStyle name="40% - Akzent3" xfId="9" xr:uid="{00000000-0005-0000-0000-000014000000}"/>
    <cellStyle name="40% - Akzent4" xfId="10" xr:uid="{00000000-0005-0000-0000-000015000000}"/>
    <cellStyle name="40% - Akzent5" xfId="11" xr:uid="{00000000-0005-0000-0000-000016000000}"/>
    <cellStyle name="40% - Akzent6" xfId="12" xr:uid="{00000000-0005-0000-0000-000017000000}"/>
    <cellStyle name="60 % - Akzent1" xfId="37" builtinId="32" hidden="1"/>
    <cellStyle name="60 % - Akzent2" xfId="40" builtinId="36" hidden="1"/>
    <cellStyle name="60 % - Akzent3" xfId="43" builtinId="40" hidden="1"/>
    <cellStyle name="60 % - Akzent4" xfId="46" builtinId="44" hidden="1"/>
    <cellStyle name="60 % - Akzent5" xfId="49" builtinId="48" hidden="1"/>
    <cellStyle name="60 % - Akzent6" xfId="52" builtinId="52" hidden="1"/>
    <cellStyle name="60% - Akzent1" xfId="13" xr:uid="{00000000-0005-0000-0000-00001E000000}"/>
    <cellStyle name="60% - Akzent2" xfId="14" xr:uid="{00000000-0005-0000-0000-00001F000000}"/>
    <cellStyle name="60% - Akzent3" xfId="15" xr:uid="{00000000-0005-0000-0000-000020000000}"/>
    <cellStyle name="60% - Akzent4" xfId="16" xr:uid="{00000000-0005-0000-0000-000021000000}"/>
    <cellStyle name="60% - Akzent5" xfId="17" xr:uid="{00000000-0005-0000-0000-000022000000}"/>
    <cellStyle name="60% - Akzent6" xfId="18" xr:uid="{00000000-0005-0000-0000-000023000000}"/>
    <cellStyle name="Dezimal_lohn004_reisespesen_eintaegig_kj_2002_euro1" xfId="19" xr:uid="{00000000-0005-0000-0000-000024000000}"/>
    <cellStyle name="Dezimal_lohn005_reisespesen_mehrtaegig_kj_2002_euro1" xfId="20" xr:uid="{00000000-0005-0000-0000-000025000000}"/>
    <cellStyle name="Dezimal_REISE MEHR 02 QUER TEXT1" xfId="21" xr:uid="{00000000-0005-0000-0000-000026000000}"/>
    <cellStyle name="Dezimal_reise_eintaegig_2003_text1" xfId="22" xr:uid="{00000000-0005-0000-0000-000027000000}"/>
    <cellStyle name="Dezimal_reise_mehr_2003_text1" xfId="23" xr:uid="{00000000-0005-0000-0000-000028000000}"/>
    <cellStyle name="Euro" xfId="24" xr:uid="{00000000-0005-0000-0000-000029000000}"/>
    <cellStyle name="Hyperlink 2" xfId="56" xr:uid="{00000000-0005-0000-0000-00002A000000}"/>
    <cellStyle name="Link" xfId="25" builtinId="8"/>
    <cellStyle name="Link 2" xfId="55" xr:uid="{00000000-0005-0000-0000-00002C000000}"/>
    <cellStyle name="Prozent 2" xfId="26" xr:uid="{00000000-0005-0000-0000-00002D000000}"/>
    <cellStyle name="Prozent 2 2" xfId="59" xr:uid="{00000000-0005-0000-0000-00002E000000}"/>
    <cellStyle name="Prozent 3" xfId="57" xr:uid="{00000000-0005-0000-0000-00002F000000}"/>
    <cellStyle name="Standard" xfId="0" builtinId="0"/>
    <cellStyle name="Standard 2" xfId="53" xr:uid="{00000000-0005-0000-0000-000031000000}"/>
    <cellStyle name="Standard 2 2" xfId="58" xr:uid="{00000000-0005-0000-0000-000032000000}"/>
    <cellStyle name="Standard 3" xfId="54" xr:uid="{00000000-0005-0000-0000-000033000000}"/>
    <cellStyle name="Standard_KFZ EV KJ 2000_mit Musterwerte1" xfId="27" xr:uid="{00000000-0005-0000-0000-000034000000}"/>
    <cellStyle name="Standard_lohn004_reisespesen_eintaegig_kj_2002_euro1" xfId="28" xr:uid="{00000000-0005-0000-0000-000035000000}"/>
    <cellStyle name="Standard_lohn005_reisespesen_mehrtaegig_kj_2002_euro1" xfId="29" xr:uid="{00000000-0005-0000-0000-000036000000}"/>
    <cellStyle name="Standard_Monatsreisekosten_I" xfId="30" xr:uid="{00000000-0005-0000-0000-000037000000}"/>
    <cellStyle name="Standard_REISE MEHR 02 QUER TEXT1" xfId="31" xr:uid="{00000000-0005-0000-0000-000038000000}"/>
    <cellStyle name="Standard_reise_eintaegig_2003_text1" xfId="32" xr:uid="{00000000-0005-0000-0000-000039000000}"/>
    <cellStyle name="Standard_reise_mehr_2003_text1" xfId="33" xr:uid="{00000000-0005-0000-0000-00003A000000}"/>
    <cellStyle name="Währung" xfId="34"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5E5"/>
      <rgbColor rgb="00FFFFFF"/>
      <rgbColor rgb="00FF0000"/>
      <rgbColor rgb="0000FF00"/>
      <rgbColor rgb="000000FF"/>
      <rgbColor rgb="00FFFF00"/>
      <rgbColor rgb="00FF00FF"/>
      <rgbColor rgb="0000FFFF"/>
      <rgbColor rgb="00800000"/>
      <rgbColor rgb="00008000"/>
      <rgbColor rgb="00008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F3F3F3"/>
      <rgbColor rgb="00339966"/>
      <rgbColor rgb="00808080"/>
      <rgbColor rgb="0099CCFF"/>
      <rgbColor rgb="00D0DFE2"/>
      <rgbColor rgb="00993366"/>
      <rgbColor rgb="00333399"/>
      <rgbColor rgb="00333333"/>
    </indexedColors>
    <mruColors>
      <color rgb="FFFFFF99"/>
      <color rgb="FF808080"/>
      <color rgb="FFFFFFCC"/>
      <color rgb="FFFFFF00"/>
      <color rgb="FFFFFFFF"/>
      <color rgb="FFFFE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Q$50" lockText="1" noThreeD="1"/>
</file>

<file path=xl/ctrlProps/ctrlProp10.xml><?xml version="1.0" encoding="utf-8"?>
<formControlPr xmlns="http://schemas.microsoft.com/office/spreadsheetml/2009/9/main" objectType="CheckBox" fmlaLink="$P$84" lockText="1" noThreeD="1"/>
</file>

<file path=xl/ctrlProps/ctrlProp11.xml><?xml version="1.0" encoding="utf-8"?>
<formControlPr xmlns="http://schemas.microsoft.com/office/spreadsheetml/2009/9/main" objectType="CheckBox" fmlaLink="$P$98" lockText="1" noThreeD="1"/>
</file>

<file path=xl/ctrlProps/ctrlProp12.xml><?xml version="1.0" encoding="utf-8"?>
<formControlPr xmlns="http://schemas.microsoft.com/office/spreadsheetml/2009/9/main" objectType="CheckBox" fmlaLink="$P$99" lockText="1" noThreeD="1"/>
</file>

<file path=xl/ctrlProps/ctrlProp13.xml><?xml version="1.0" encoding="utf-8"?>
<formControlPr xmlns="http://schemas.microsoft.com/office/spreadsheetml/2009/9/main" objectType="CheckBox" fmlaLink="$P$100" lockText="1" noThreeD="1"/>
</file>

<file path=xl/ctrlProps/ctrlProp2.xml><?xml version="1.0" encoding="utf-8"?>
<formControlPr xmlns="http://schemas.microsoft.com/office/spreadsheetml/2009/9/main" objectType="CheckBox" fmlaLink="$Q$51" lockText="1" noThreeD="1"/>
</file>

<file path=xl/ctrlProps/ctrlProp3.xml><?xml version="1.0" encoding="utf-8"?>
<formControlPr xmlns="http://schemas.microsoft.com/office/spreadsheetml/2009/9/main" objectType="CheckBox" fmlaLink="$Q$52" lockText="1" noThreeD="1"/>
</file>

<file path=xl/ctrlProps/ctrlProp4.xml><?xml version="1.0" encoding="utf-8"?>
<formControlPr xmlns="http://schemas.microsoft.com/office/spreadsheetml/2009/9/main" objectType="CheckBox" fmlaLink="$Q$69" lockText="1" noThreeD="1"/>
</file>

<file path=xl/ctrlProps/ctrlProp5.xml><?xml version="1.0" encoding="utf-8"?>
<formControlPr xmlns="http://schemas.microsoft.com/office/spreadsheetml/2009/9/main" objectType="CheckBox" fmlaLink="$Q$73" lockText="1" noThreeD="1"/>
</file>

<file path=xl/ctrlProps/ctrlProp6.xml><?xml version="1.0" encoding="utf-8"?>
<formControlPr xmlns="http://schemas.microsoft.com/office/spreadsheetml/2009/9/main" objectType="CheckBox" fmlaLink="$Q$72" lockText="1" noThreeD="1"/>
</file>

<file path=xl/ctrlProps/ctrlProp7.xml><?xml version="1.0" encoding="utf-8"?>
<formControlPr xmlns="http://schemas.microsoft.com/office/spreadsheetml/2009/9/main" objectType="CheckBox" fmlaLink="$Q$71" lockText="1" noThreeD="1"/>
</file>

<file path=xl/ctrlProps/ctrlProp8.xml><?xml version="1.0" encoding="utf-8"?>
<formControlPr xmlns="http://schemas.microsoft.com/office/spreadsheetml/2009/9/main" objectType="CheckBox" fmlaLink="$P$82" lockText="1" noThreeD="1"/>
</file>

<file path=xl/ctrlProps/ctrlProp9.xml><?xml version="1.0" encoding="utf-8"?>
<formControlPr xmlns="http://schemas.microsoft.com/office/spreadsheetml/2009/9/main" objectType="CheckBox" fmlaLink="$P$8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657225</xdr:colOff>
      <xdr:row>0</xdr:row>
      <xdr:rowOff>66675</xdr:rowOff>
    </xdr:from>
    <xdr:ext cx="1536325" cy="274344"/>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81525" y="66675"/>
          <a:ext cx="1536325" cy="27434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104775</xdr:colOff>
      <xdr:row>0</xdr:row>
      <xdr:rowOff>57150</xdr:rowOff>
    </xdr:from>
    <xdr:ext cx="1536325" cy="274344"/>
    <xdr:pic>
      <xdr:nvPicPr>
        <xdr:cNvPr id="3" name="Grafi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9763125" y="57150"/>
          <a:ext cx="1536325" cy="27434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152400</xdr:colOff>
      <xdr:row>0</xdr:row>
      <xdr:rowOff>28575</xdr:rowOff>
    </xdr:from>
    <xdr:ext cx="1536325" cy="274344"/>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9658350" y="28575"/>
          <a:ext cx="1536325" cy="2743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4171950</xdr:colOff>
      <xdr:row>0</xdr:row>
      <xdr:rowOff>66675</xdr:rowOff>
    </xdr:from>
    <xdr:ext cx="1536325" cy="274344"/>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657725" y="66675"/>
          <a:ext cx="1536325" cy="2743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6057900</xdr:colOff>
      <xdr:row>0</xdr:row>
      <xdr:rowOff>76200</xdr:rowOff>
    </xdr:from>
    <xdr:ext cx="1536325" cy="274344"/>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534150" y="76200"/>
          <a:ext cx="1536325" cy="2743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647700</xdr:colOff>
      <xdr:row>0</xdr:row>
      <xdr:rowOff>47625</xdr:rowOff>
    </xdr:from>
    <xdr:ext cx="1536325" cy="274344"/>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43625" y="47625"/>
          <a:ext cx="1536325" cy="27434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1733550</xdr:colOff>
      <xdr:row>69</xdr:row>
      <xdr:rowOff>219075</xdr:rowOff>
    </xdr:from>
    <xdr:to>
      <xdr:col>2</xdr:col>
      <xdr:colOff>114300</xdr:colOff>
      <xdr:row>71</xdr:row>
      <xdr:rowOff>19050</xdr:rowOff>
    </xdr:to>
    <xdr:grpSp>
      <xdr:nvGrpSpPr>
        <xdr:cNvPr id="16533" name="Group 17">
          <a:extLst>
            <a:ext uri="{FF2B5EF4-FFF2-40B4-BE49-F238E27FC236}">
              <a16:creationId xmlns:a16="http://schemas.microsoft.com/office/drawing/2014/main" id="{00000000-0008-0000-0400-000095400000}"/>
            </a:ext>
          </a:extLst>
        </xdr:cNvPr>
        <xdr:cNvGrpSpPr>
          <a:grpSpLocks/>
        </xdr:cNvGrpSpPr>
      </xdr:nvGrpSpPr>
      <xdr:grpSpPr bwMode="auto">
        <a:xfrm>
          <a:off x="1853494" y="14276564"/>
          <a:ext cx="1224139" cy="220486"/>
          <a:chOff x="199" y="1970"/>
          <a:chExt cx="115" cy="27"/>
        </a:xfrm>
      </xdr:grpSpPr>
      <xdr:sp macro="" textlink="">
        <xdr:nvSpPr>
          <xdr:cNvPr id="16540" name="Rectangle 15">
            <a:extLst>
              <a:ext uri="{FF2B5EF4-FFF2-40B4-BE49-F238E27FC236}">
                <a16:creationId xmlns:a16="http://schemas.microsoft.com/office/drawing/2014/main" id="{00000000-0008-0000-0400-00009C400000}"/>
              </a:ext>
            </a:extLst>
          </xdr:cNvPr>
          <xdr:cNvSpPr>
            <a:spLocks noChangeArrowheads="1"/>
          </xdr:cNvSpPr>
        </xdr:nvSpPr>
        <xdr:spPr bwMode="auto">
          <a:xfrm>
            <a:off x="205" y="1980"/>
            <a:ext cx="9" cy="9"/>
          </a:xfrm>
          <a:prstGeom prst="rect">
            <a:avLst/>
          </a:prstGeom>
          <a:solidFill>
            <a:srgbClr val="FFFFFF"/>
          </a:solidFill>
          <a:ln w="9525">
            <a:solidFill>
              <a:srgbClr val="000000"/>
            </a:solidFill>
            <a:miter lim="800000"/>
            <a:headEnd/>
            <a:tailEnd/>
          </a:ln>
        </xdr:spPr>
      </xdr:sp>
    </xdr:grpSp>
    <xdr:clientData/>
  </xdr:twoCellAnchor>
  <xdr:twoCellAnchor>
    <xdr:from>
      <xdr:col>1</xdr:col>
      <xdr:colOff>1743075</xdr:colOff>
      <xdr:row>71</xdr:row>
      <xdr:rowOff>9525</xdr:rowOff>
    </xdr:from>
    <xdr:to>
      <xdr:col>2</xdr:col>
      <xdr:colOff>123825</xdr:colOff>
      <xdr:row>71</xdr:row>
      <xdr:rowOff>219075</xdr:rowOff>
    </xdr:to>
    <xdr:grpSp>
      <xdr:nvGrpSpPr>
        <xdr:cNvPr id="16534" name="Group 21">
          <a:extLst>
            <a:ext uri="{FF2B5EF4-FFF2-40B4-BE49-F238E27FC236}">
              <a16:creationId xmlns:a16="http://schemas.microsoft.com/office/drawing/2014/main" id="{00000000-0008-0000-0400-000096400000}"/>
            </a:ext>
          </a:extLst>
        </xdr:cNvPr>
        <xdr:cNvGrpSpPr>
          <a:grpSpLocks/>
        </xdr:cNvGrpSpPr>
      </xdr:nvGrpSpPr>
      <xdr:grpSpPr bwMode="auto">
        <a:xfrm>
          <a:off x="1863019" y="14487525"/>
          <a:ext cx="1224139" cy="184150"/>
          <a:chOff x="200" y="1996"/>
          <a:chExt cx="115" cy="22"/>
        </a:xfrm>
      </xdr:grpSpPr>
      <xdr:sp macro="" textlink="">
        <xdr:nvSpPr>
          <xdr:cNvPr id="16539" name="Rectangle 18">
            <a:extLst>
              <a:ext uri="{FF2B5EF4-FFF2-40B4-BE49-F238E27FC236}">
                <a16:creationId xmlns:a16="http://schemas.microsoft.com/office/drawing/2014/main" id="{00000000-0008-0000-0400-00009B400000}"/>
              </a:ext>
            </a:extLst>
          </xdr:cNvPr>
          <xdr:cNvSpPr>
            <a:spLocks noChangeArrowheads="1"/>
          </xdr:cNvSpPr>
        </xdr:nvSpPr>
        <xdr:spPr bwMode="auto">
          <a:xfrm>
            <a:off x="208" y="2004"/>
            <a:ext cx="8" cy="8"/>
          </a:xfrm>
          <a:prstGeom prst="rect">
            <a:avLst/>
          </a:prstGeom>
          <a:solidFill>
            <a:srgbClr val="FFFFFF"/>
          </a:solidFill>
          <a:ln w="9525">
            <a:solidFill>
              <a:srgbClr val="000000"/>
            </a:solidFill>
            <a:miter lim="800000"/>
            <a:headEnd/>
            <a:tailEnd/>
          </a:ln>
        </xdr:spPr>
      </xdr:sp>
    </xdr:grpSp>
    <xdr:clientData/>
  </xdr:twoCellAnchor>
  <xdr:twoCellAnchor>
    <xdr:from>
      <xdr:col>1</xdr:col>
      <xdr:colOff>1743075</xdr:colOff>
      <xdr:row>72</xdr:row>
      <xdr:rowOff>38100</xdr:rowOff>
    </xdr:from>
    <xdr:to>
      <xdr:col>2</xdr:col>
      <xdr:colOff>123825</xdr:colOff>
      <xdr:row>73</xdr:row>
      <xdr:rowOff>28575</xdr:rowOff>
    </xdr:to>
    <xdr:grpSp>
      <xdr:nvGrpSpPr>
        <xdr:cNvPr id="16535" name="Group 24">
          <a:extLst>
            <a:ext uri="{FF2B5EF4-FFF2-40B4-BE49-F238E27FC236}">
              <a16:creationId xmlns:a16="http://schemas.microsoft.com/office/drawing/2014/main" id="{00000000-0008-0000-0400-000097400000}"/>
            </a:ext>
          </a:extLst>
        </xdr:cNvPr>
        <xdr:cNvGrpSpPr>
          <a:grpSpLocks/>
        </xdr:cNvGrpSpPr>
      </xdr:nvGrpSpPr>
      <xdr:grpSpPr bwMode="auto">
        <a:xfrm>
          <a:off x="1863019" y="14713656"/>
          <a:ext cx="1224139" cy="188030"/>
          <a:chOff x="200" y="2023"/>
          <a:chExt cx="115" cy="23"/>
        </a:xfrm>
      </xdr:grpSpPr>
      <xdr:sp macro="" textlink="">
        <xdr:nvSpPr>
          <xdr:cNvPr id="16538" name="Rectangle 22">
            <a:extLst>
              <a:ext uri="{FF2B5EF4-FFF2-40B4-BE49-F238E27FC236}">
                <a16:creationId xmlns:a16="http://schemas.microsoft.com/office/drawing/2014/main" id="{00000000-0008-0000-0400-00009A400000}"/>
              </a:ext>
            </a:extLst>
          </xdr:cNvPr>
          <xdr:cNvSpPr>
            <a:spLocks noChangeArrowheads="1"/>
          </xdr:cNvSpPr>
        </xdr:nvSpPr>
        <xdr:spPr bwMode="auto">
          <a:xfrm>
            <a:off x="208" y="2031"/>
            <a:ext cx="6" cy="6"/>
          </a:xfrm>
          <a:prstGeom prst="rect">
            <a:avLst/>
          </a:prstGeom>
          <a:solidFill>
            <a:srgbClr val="FFFFFF"/>
          </a:solidFill>
          <a:ln w="9525">
            <a:solidFill>
              <a:srgbClr val="000000"/>
            </a:solidFill>
            <a:miter lim="800000"/>
            <a:headEnd/>
            <a:tailEnd/>
          </a:ln>
        </xdr:spPr>
      </xdr:sp>
    </xdr:grpSp>
    <xdr:clientData/>
  </xdr:twoCellAnchor>
  <mc:AlternateContent xmlns:mc="http://schemas.openxmlformats.org/markup-compatibility/2006">
    <mc:Choice xmlns:a14="http://schemas.microsoft.com/office/drawing/2010/main" Requires="a14">
      <xdr:twoCellAnchor editAs="oneCell">
        <xdr:from>
          <xdr:col>3</xdr:col>
          <xdr:colOff>1371600</xdr:colOff>
          <xdr:row>49</xdr:row>
          <xdr:rowOff>12700</xdr:rowOff>
        </xdr:from>
        <xdr:to>
          <xdr:col>4</xdr:col>
          <xdr:colOff>260350</xdr:colOff>
          <xdr:row>49</xdr:row>
          <xdr:rowOff>190500</xdr:rowOff>
        </xdr:to>
        <xdr:sp macro="" textlink="">
          <xdr:nvSpPr>
            <xdr:cNvPr id="16390" name="Kontrollkästchen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50</xdr:row>
          <xdr:rowOff>19050</xdr:rowOff>
        </xdr:from>
        <xdr:to>
          <xdr:col>4</xdr:col>
          <xdr:colOff>260350</xdr:colOff>
          <xdr:row>51</xdr:row>
          <xdr:rowOff>19050</xdr:rowOff>
        </xdr:to>
        <xdr:sp macro="" textlink="">
          <xdr:nvSpPr>
            <xdr:cNvPr id="16391" name="Kontrollkästchen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51</xdr:row>
          <xdr:rowOff>19050</xdr:rowOff>
        </xdr:from>
        <xdr:to>
          <xdr:col>4</xdr:col>
          <xdr:colOff>266700</xdr:colOff>
          <xdr:row>52</xdr:row>
          <xdr:rowOff>19050</xdr:rowOff>
        </xdr:to>
        <xdr:sp macro="" textlink="">
          <xdr:nvSpPr>
            <xdr:cNvPr id="16392" name="Kontrollkästchen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1066800</xdr:colOff>
          <xdr:row>67</xdr:row>
          <xdr:rowOff>127000</xdr:rowOff>
        </xdr:from>
        <xdr:to>
          <xdr:col>7</xdr:col>
          <xdr:colOff>1485900</xdr:colOff>
          <xdr:row>69</xdr:row>
          <xdr:rowOff>133350</xdr:rowOff>
        </xdr:to>
        <xdr:sp macro="" textlink="">
          <xdr:nvSpPr>
            <xdr:cNvPr id="16389" name="Kontrollkästchen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1746250</xdr:colOff>
          <xdr:row>72</xdr:row>
          <xdr:rowOff>38100</xdr:rowOff>
        </xdr:from>
        <xdr:to>
          <xdr:col>1</xdr:col>
          <xdr:colOff>2038350</xdr:colOff>
          <xdr:row>73</xdr:row>
          <xdr:rowOff>12700</xdr:rowOff>
        </xdr:to>
        <xdr:sp macro="" textlink="">
          <xdr:nvSpPr>
            <xdr:cNvPr id="16387" name="Kontrollkästche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1746250</xdr:colOff>
          <xdr:row>71</xdr:row>
          <xdr:rowOff>12700</xdr:rowOff>
        </xdr:from>
        <xdr:to>
          <xdr:col>1</xdr:col>
          <xdr:colOff>2032000</xdr:colOff>
          <xdr:row>72</xdr:row>
          <xdr:rowOff>0</xdr:rowOff>
        </xdr:to>
        <xdr:sp macro="" textlink="">
          <xdr:nvSpPr>
            <xdr:cNvPr id="16386" name="Kontrollkästche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1733550</xdr:colOff>
          <xdr:row>69</xdr:row>
          <xdr:rowOff>203200</xdr:rowOff>
        </xdr:from>
        <xdr:to>
          <xdr:col>1</xdr:col>
          <xdr:colOff>2032000</xdr:colOff>
          <xdr:row>71</xdr:row>
          <xdr:rowOff>38100</xdr:rowOff>
        </xdr:to>
        <xdr:sp macro="" textlink="">
          <xdr:nvSpPr>
            <xdr:cNvPr id="16388" name="Kontrollkästche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12</xdr:col>
      <xdr:colOff>783167</xdr:colOff>
      <xdr:row>0</xdr:row>
      <xdr:rowOff>63499</xdr:rowOff>
    </xdr:from>
    <xdr:ext cx="1536325" cy="274344"/>
    <xdr:pic>
      <xdr:nvPicPr>
        <xdr:cNvPr id="18" name="Grafik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stretch>
          <a:fillRect/>
        </a:stretch>
      </xdr:blipFill>
      <xdr:spPr>
        <a:xfrm>
          <a:off x="12181417" y="63499"/>
          <a:ext cx="1536325" cy="2743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1905000</xdr:colOff>
          <xdr:row>81</xdr:row>
          <xdr:rowOff>0</xdr:rowOff>
        </xdr:from>
        <xdr:to>
          <xdr:col>1</xdr:col>
          <xdr:colOff>2203450</xdr:colOff>
          <xdr:row>82</xdr:row>
          <xdr:rowOff>0</xdr:rowOff>
        </xdr:to>
        <xdr:sp macro="" textlink="">
          <xdr:nvSpPr>
            <xdr:cNvPr id="30721" name="Kontrollkästchen 4"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82</xdr:row>
          <xdr:rowOff>0</xdr:rowOff>
        </xdr:from>
        <xdr:to>
          <xdr:col>1</xdr:col>
          <xdr:colOff>2203450</xdr:colOff>
          <xdr:row>82</xdr:row>
          <xdr:rowOff>222250</xdr:rowOff>
        </xdr:to>
        <xdr:sp macro="" textlink="">
          <xdr:nvSpPr>
            <xdr:cNvPr id="30722" name="Kontrollkästchen 5"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83</xdr:row>
          <xdr:rowOff>0</xdr:rowOff>
        </xdr:from>
        <xdr:to>
          <xdr:col>1</xdr:col>
          <xdr:colOff>2203450</xdr:colOff>
          <xdr:row>84</xdr:row>
          <xdr:rowOff>0</xdr:rowOff>
        </xdr:to>
        <xdr:sp macro="" textlink="">
          <xdr:nvSpPr>
            <xdr:cNvPr id="30723" name="Kontrollkästchen 6"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97</xdr:row>
          <xdr:rowOff>0</xdr:rowOff>
        </xdr:from>
        <xdr:to>
          <xdr:col>1</xdr:col>
          <xdr:colOff>2203450</xdr:colOff>
          <xdr:row>98</xdr:row>
          <xdr:rowOff>0</xdr:rowOff>
        </xdr:to>
        <xdr:sp macro="" textlink="">
          <xdr:nvSpPr>
            <xdr:cNvPr id="30724" name="Kontrollkästchen 7"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98</xdr:row>
          <xdr:rowOff>0</xdr:rowOff>
        </xdr:from>
        <xdr:to>
          <xdr:col>1</xdr:col>
          <xdr:colOff>2203450</xdr:colOff>
          <xdr:row>98</xdr:row>
          <xdr:rowOff>222250</xdr:rowOff>
        </xdr:to>
        <xdr:sp macro="" textlink="">
          <xdr:nvSpPr>
            <xdr:cNvPr id="30725" name="Kontrollkästchen 8"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99</xdr:row>
          <xdr:rowOff>0</xdr:rowOff>
        </xdr:from>
        <xdr:to>
          <xdr:col>1</xdr:col>
          <xdr:colOff>2203450</xdr:colOff>
          <xdr:row>100</xdr:row>
          <xdr:rowOff>0</xdr:rowOff>
        </xdr:to>
        <xdr:sp macro="" textlink="">
          <xdr:nvSpPr>
            <xdr:cNvPr id="30726" name="Kontrollkästchen 9"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656167</xdr:colOff>
      <xdr:row>0</xdr:row>
      <xdr:rowOff>42333</xdr:rowOff>
    </xdr:from>
    <xdr:ext cx="1536325" cy="274344"/>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11811000" y="42333"/>
          <a:ext cx="1536325" cy="27434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19</xdr:col>
      <xdr:colOff>552450</xdr:colOff>
      <xdr:row>0</xdr:row>
      <xdr:rowOff>57150</xdr:rowOff>
    </xdr:from>
    <xdr:ext cx="1536325" cy="274344"/>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524750" y="57150"/>
          <a:ext cx="1536325" cy="27434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17</xdr:col>
      <xdr:colOff>885825</xdr:colOff>
      <xdr:row>0</xdr:row>
      <xdr:rowOff>76200</xdr:rowOff>
    </xdr:from>
    <xdr:ext cx="1536325" cy="274344"/>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7019925" y="76200"/>
          <a:ext cx="1536325" cy="27434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7</xdr:col>
      <xdr:colOff>123825</xdr:colOff>
      <xdr:row>0</xdr:row>
      <xdr:rowOff>47625</xdr:rowOff>
    </xdr:from>
    <xdr:ext cx="1536325" cy="274344"/>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9782175" y="47625"/>
          <a:ext cx="1536325" cy="27434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M_Praxis\Arbeitshilfen\Excel-Tools%20Refresh%20BBK\OAAAG-49281_attachments_Erichsen_Sortimentsbereinigung_1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hsen\Documents\Verlage\BBB\2016\Kalkulation%20Gastronomie\Kalkulation-Gastronomie-BBB-Erichs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Erläuterungen"/>
      <sheetName val="Checkliste"/>
      <sheetName val="Deckungsbeiträge"/>
      <sheetName val="Auswertung"/>
      <sheetName val="Dropdownwerte"/>
    </sheetNames>
    <sheetDataSet>
      <sheetData sheetId="0"/>
      <sheetData sheetId="1"/>
      <sheetData sheetId="2"/>
      <sheetData sheetId="3">
        <row r="254">
          <cell r="L254">
            <v>45</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Basisdaten"/>
      <sheetName val="Kalkulation mit Zuschlag"/>
      <sheetName val="Kalkulation mit Arbeitszeit"/>
      <sheetName val="Hinweise"/>
    </sheetNames>
    <sheetDataSet>
      <sheetData sheetId="0"/>
      <sheetData sheetId="1"/>
      <sheetData sheetId="2">
        <row r="19">
          <cell r="B19">
            <v>0.82908163265306123</v>
          </cell>
        </row>
        <row r="21">
          <cell r="B21">
            <v>0.15</v>
          </cell>
        </row>
        <row r="23">
          <cell r="B23">
            <v>0.19</v>
          </cell>
        </row>
        <row r="34">
          <cell r="B34">
            <v>0.82908163265306123</v>
          </cell>
        </row>
        <row r="36">
          <cell r="B36">
            <v>0.15</v>
          </cell>
        </row>
        <row r="38">
          <cell r="B38">
            <v>0.19</v>
          </cell>
        </row>
      </sheetData>
      <sheetData sheetId="3">
        <row r="24">
          <cell r="B24">
            <v>43.871429850479004</v>
          </cell>
        </row>
        <row r="43">
          <cell r="B43">
            <v>43.871429850479004</v>
          </cell>
        </row>
      </sheetData>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enbank.nwb.de/" TargetMode="External"/><Relationship Id="rId1" Type="http://schemas.openxmlformats.org/officeDocument/2006/relationships/hyperlink" Target="https://datenbank.nwb.de/Dokument/Anzeigen/532593/"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omments" Target="../comments2.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showRowColHeaders="0" workbookViewId="0">
      <selection activeCell="B8" sqref="B8:G8"/>
    </sheetView>
  </sheetViews>
  <sheetFormatPr baseColWidth="10" defaultColWidth="0" defaultRowHeight="12.5" zeroHeight="1" x14ac:dyDescent="0.25"/>
  <cols>
    <col min="1" max="1" width="1.7265625" customWidth="1"/>
    <col min="2" max="9" width="11.453125" customWidth="1"/>
    <col min="10" max="10" width="1.7265625" customWidth="1"/>
    <col min="11" max="16384" width="11.453125" hidden="1"/>
  </cols>
  <sheetData>
    <row r="1" spans="2:9" ht="35.15" customHeight="1" x14ac:dyDescent="0.25">
      <c r="B1" s="566" t="s">
        <v>202</v>
      </c>
      <c r="C1" s="567"/>
      <c r="D1" s="567"/>
      <c r="E1" s="567"/>
      <c r="F1" s="567"/>
      <c r="G1" s="567"/>
      <c r="H1" s="568"/>
      <c r="I1" s="568"/>
    </row>
    <row r="2" spans="2:9" x14ac:dyDescent="0.25">
      <c r="B2" s="1"/>
      <c r="C2" s="1"/>
      <c r="D2" s="1"/>
      <c r="E2" s="1"/>
      <c r="F2" s="1"/>
      <c r="G2" s="1"/>
      <c r="H2" s="1"/>
    </row>
    <row r="3" spans="2:9" ht="14.5" x14ac:dyDescent="0.35">
      <c r="B3" s="2" t="s">
        <v>190</v>
      </c>
      <c r="C3" s="1"/>
      <c r="D3" s="1"/>
      <c r="E3" s="1"/>
      <c r="F3" s="1"/>
      <c r="G3" s="1"/>
      <c r="H3" s="1"/>
    </row>
    <row r="4" spans="2:9" ht="14.5" x14ac:dyDescent="0.35">
      <c r="B4" s="3" t="s">
        <v>215</v>
      </c>
      <c r="C4" s="1"/>
      <c r="D4" s="1"/>
      <c r="E4" s="1"/>
      <c r="F4" s="1"/>
      <c r="G4" s="1"/>
      <c r="H4" s="1"/>
    </row>
    <row r="5" spans="2:9" x14ac:dyDescent="0.25">
      <c r="B5" s="1"/>
      <c r="C5" s="1"/>
      <c r="D5" s="1"/>
      <c r="E5" s="1"/>
      <c r="F5" s="1"/>
      <c r="G5" s="1"/>
      <c r="H5" s="1"/>
    </row>
    <row r="6" spans="2:9" ht="14.5" x14ac:dyDescent="0.35">
      <c r="B6" s="569" t="s">
        <v>163</v>
      </c>
      <c r="C6" s="570"/>
      <c r="D6" s="570"/>
      <c r="E6" s="570"/>
      <c r="F6" s="570"/>
      <c r="G6" s="571"/>
      <c r="H6" s="1"/>
    </row>
    <row r="7" spans="2:9" ht="14.5" x14ac:dyDescent="0.35">
      <c r="B7" s="4"/>
      <c r="C7" s="4"/>
      <c r="D7" s="4"/>
      <c r="E7" s="4"/>
      <c r="F7" s="4"/>
      <c r="G7" s="4"/>
      <c r="H7" s="4"/>
    </row>
    <row r="8" spans="2:9" ht="14.5" x14ac:dyDescent="0.35">
      <c r="B8" s="573" t="s">
        <v>216</v>
      </c>
      <c r="C8" s="574"/>
      <c r="D8" s="574"/>
      <c r="E8" s="574"/>
      <c r="F8" s="574"/>
      <c r="G8" s="574"/>
      <c r="H8" s="4"/>
    </row>
    <row r="9" spans="2:9" ht="14.5" x14ac:dyDescent="0.35">
      <c r="B9" s="4"/>
      <c r="C9" s="4"/>
      <c r="D9" s="4"/>
      <c r="E9" s="4"/>
      <c r="F9" s="4"/>
      <c r="G9" s="4"/>
      <c r="H9" s="4"/>
    </row>
    <row r="10" spans="2:9" ht="14.5" x14ac:dyDescent="0.35">
      <c r="B10" s="575" t="s">
        <v>191</v>
      </c>
      <c r="C10" s="568"/>
      <c r="D10" s="4"/>
      <c r="E10" s="4"/>
      <c r="F10" s="4"/>
      <c r="G10" s="4"/>
      <c r="H10" s="4"/>
    </row>
    <row r="11" spans="2:9" ht="14.5" x14ac:dyDescent="0.35">
      <c r="B11" s="576" t="s">
        <v>192</v>
      </c>
      <c r="C11" s="568"/>
      <c r="D11" s="568"/>
      <c r="E11" s="568"/>
      <c r="F11" s="4"/>
      <c r="G11" s="4"/>
      <c r="H11" s="4"/>
    </row>
    <row r="12" spans="2:9" ht="14.5" x14ac:dyDescent="0.35">
      <c r="B12" s="4"/>
      <c r="C12" s="4"/>
      <c r="D12" s="4"/>
      <c r="E12" s="4"/>
      <c r="F12" s="4"/>
      <c r="G12" s="4"/>
      <c r="H12" s="4"/>
    </row>
    <row r="13" spans="2:9" ht="14.5" x14ac:dyDescent="0.35">
      <c r="B13" s="563" t="s">
        <v>193</v>
      </c>
      <c r="C13" s="4"/>
      <c r="D13" s="4"/>
      <c r="E13" s="4"/>
      <c r="F13" s="4"/>
      <c r="G13" s="4"/>
      <c r="H13" s="4"/>
    </row>
    <row r="14" spans="2:9" ht="14.5" x14ac:dyDescent="0.35">
      <c r="B14" s="4" t="s">
        <v>170</v>
      </c>
      <c r="C14" s="4"/>
      <c r="D14" s="4"/>
      <c r="E14" s="4"/>
      <c r="F14" s="4"/>
      <c r="G14" s="4"/>
      <c r="H14" s="4"/>
    </row>
    <row r="15" spans="2:9" ht="14.5" x14ac:dyDescent="0.35">
      <c r="B15" s="4"/>
      <c r="C15" s="4"/>
      <c r="D15" s="4"/>
      <c r="E15" s="4"/>
      <c r="F15" s="4"/>
      <c r="G15" s="4"/>
      <c r="H15" s="4"/>
    </row>
    <row r="16" spans="2:9" ht="14.5" x14ac:dyDescent="0.25">
      <c r="B16" s="572" t="s">
        <v>194</v>
      </c>
      <c r="C16" s="564"/>
      <c r="D16" s="564"/>
      <c r="E16" s="5"/>
      <c r="F16" s="5"/>
      <c r="G16" s="5"/>
      <c r="H16" s="5"/>
    </row>
    <row r="17" spans="2:8" ht="14.5" x14ac:dyDescent="0.25">
      <c r="B17" s="562" t="s">
        <v>153</v>
      </c>
      <c r="C17" s="562"/>
      <c r="D17" s="562"/>
      <c r="E17" s="562"/>
      <c r="F17" s="562"/>
      <c r="G17" s="562"/>
      <c r="H17" s="562"/>
    </row>
    <row r="18" spans="2:8" ht="14.5" x14ac:dyDescent="0.25">
      <c r="B18" s="562" t="s">
        <v>154</v>
      </c>
      <c r="C18" s="562"/>
      <c r="D18" s="562"/>
      <c r="E18" s="562"/>
      <c r="F18" s="562"/>
      <c r="G18" s="562"/>
      <c r="H18" s="562"/>
    </row>
    <row r="19" spans="2:8" ht="14.5" x14ac:dyDescent="0.25">
      <c r="B19" s="562" t="s">
        <v>169</v>
      </c>
      <c r="C19" s="5"/>
      <c r="D19" s="5"/>
      <c r="E19" s="5"/>
      <c r="F19" s="5"/>
      <c r="G19" s="5"/>
      <c r="H19" s="5"/>
    </row>
    <row r="20" spans="2:8" ht="14.5" x14ac:dyDescent="0.25">
      <c r="B20" s="562"/>
      <c r="C20" s="5"/>
      <c r="D20" s="5"/>
      <c r="E20" s="5"/>
      <c r="F20" s="5"/>
      <c r="G20" s="5"/>
      <c r="H20" s="5"/>
    </row>
    <row r="21" spans="2:8" ht="14.5" x14ac:dyDescent="0.25">
      <c r="B21" s="572" t="s">
        <v>195</v>
      </c>
      <c r="C21" s="564"/>
      <c r="D21" s="5"/>
      <c r="E21" s="5"/>
      <c r="F21" s="5"/>
      <c r="G21" s="5"/>
      <c r="H21" s="5"/>
    </row>
    <row r="22" spans="2:8" ht="14.5" x14ac:dyDescent="0.25">
      <c r="B22" s="564" t="s">
        <v>164</v>
      </c>
      <c r="C22" s="564"/>
      <c r="D22" s="564"/>
      <c r="E22" s="564"/>
      <c r="F22" s="5"/>
      <c r="G22" s="5"/>
      <c r="H22" s="5"/>
    </row>
    <row r="23" spans="2:8" ht="14.5" x14ac:dyDescent="0.25">
      <c r="B23" s="564" t="s">
        <v>165</v>
      </c>
      <c r="C23" s="564"/>
      <c r="D23" s="564"/>
      <c r="E23" s="5"/>
      <c r="F23" s="5"/>
      <c r="G23" s="5"/>
      <c r="H23" s="5"/>
    </row>
    <row r="24" spans="2:8" ht="14.5" x14ac:dyDescent="0.25">
      <c r="B24" s="564" t="s">
        <v>166</v>
      </c>
      <c r="C24" s="564"/>
      <c r="D24" s="565"/>
      <c r="E24" s="565"/>
      <c r="F24" s="5"/>
      <c r="G24" s="5"/>
      <c r="H24" s="5"/>
    </row>
    <row r="25" spans="2:8" ht="14.5" x14ac:dyDescent="0.25">
      <c r="B25" s="564" t="s">
        <v>167</v>
      </c>
      <c r="C25" s="564"/>
      <c r="D25" s="5"/>
      <c r="E25" s="5"/>
      <c r="F25" s="5"/>
      <c r="G25" s="5"/>
      <c r="H25" s="5"/>
    </row>
    <row r="26" spans="2:8" ht="14.5" x14ac:dyDescent="0.25">
      <c r="B26" s="564" t="s">
        <v>168</v>
      </c>
      <c r="C26" s="564"/>
      <c r="D26" s="5"/>
      <c r="E26" s="5"/>
      <c r="F26" s="5"/>
      <c r="G26" s="5"/>
      <c r="H26" s="5"/>
    </row>
    <row r="27" spans="2:8" ht="14.5" x14ac:dyDescent="0.25">
      <c r="B27" s="562"/>
      <c r="C27" s="5"/>
      <c r="D27" s="5"/>
      <c r="E27" s="5"/>
      <c r="F27" s="5"/>
      <c r="G27" s="5"/>
      <c r="H27" s="5"/>
    </row>
    <row r="28" spans="2:8" ht="14.5" x14ac:dyDescent="0.25">
      <c r="B28" s="564"/>
      <c r="C28" s="564"/>
      <c r="D28" s="564"/>
      <c r="E28" s="565"/>
      <c r="F28" s="565"/>
      <c r="G28" s="565"/>
      <c r="H28" s="565"/>
    </row>
    <row r="29" spans="2:8" x14ac:dyDescent="0.25"/>
    <row r="39" x14ac:dyDescent="0.25"/>
  </sheetData>
  <sheetProtection algorithmName="SHA-512" hashValue="rnRsrFz7arHxmgXH0DvGhYFyH3olPzN8KdJNVE3ji77uTKnerZJH4U9N0mGf9hkeWHWfmaeU9mtuiqDVZ4/iqg==" saltValue="xuRXKG4BvLe681iWBk2bZQ==" spinCount="100000" sheet="1" objects="1" scenarios="1"/>
  <mergeCells count="13">
    <mergeCell ref="B26:C26"/>
    <mergeCell ref="B28:H28"/>
    <mergeCell ref="B1:I1"/>
    <mergeCell ref="B6:G6"/>
    <mergeCell ref="B16:D16"/>
    <mergeCell ref="B21:C21"/>
    <mergeCell ref="B22:E22"/>
    <mergeCell ref="B23:D23"/>
    <mergeCell ref="B8:G8"/>
    <mergeCell ref="B10:C10"/>
    <mergeCell ref="B11:E11"/>
    <mergeCell ref="B24:E24"/>
    <mergeCell ref="B25:C25"/>
  </mergeCells>
  <hyperlinks>
    <hyperlink ref="B6:E6" r:id="rId1" display="Vorliegen einer aktuelleren Version in der NWB Datenbank prüfen." xr:uid="{00000000-0004-0000-0000-000000000000}"/>
    <hyperlink ref="B6:F6" r:id="rId2" display="Vorliegen einer aktuelleren Version in der NWB Datenbank prüfen." xr:uid="{00000000-0004-0000-0000-000001000000}"/>
  </hyperlinks>
  <pageMargins left="0.7" right="0.7" top="0.78740157499999996" bottom="0.78740157499999996"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V108"/>
  <sheetViews>
    <sheetView showGridLines="0" showRowColHeaders="0" zoomScaleNormal="90" workbookViewId="0">
      <selection activeCell="C4" sqref="C4:H4"/>
    </sheetView>
  </sheetViews>
  <sheetFormatPr baseColWidth="10" defaultColWidth="0" defaultRowHeight="15" zeroHeight="1" x14ac:dyDescent="0.3"/>
  <cols>
    <col min="1" max="1" width="1.7265625" style="299" customWidth="1"/>
    <col min="2" max="2" width="39.54296875" style="299" customWidth="1"/>
    <col min="3" max="3" width="25.26953125" style="299" customWidth="1"/>
    <col min="4" max="4" width="12.453125" style="299" customWidth="1"/>
    <col min="5" max="5" width="25.26953125" style="299" customWidth="1"/>
    <col min="6" max="6" width="15.26953125" style="299" customWidth="1"/>
    <col min="7" max="8" width="25.26953125" style="299" customWidth="1"/>
    <col min="9" max="9" width="1.7265625" style="299" customWidth="1"/>
    <col min="10" max="16384" width="16" style="299" hidden="1"/>
  </cols>
  <sheetData>
    <row r="1" spans="1:22" s="298" customFormat="1" ht="35.15" customHeight="1" x14ac:dyDescent="0.4">
      <c r="B1" s="566" t="s">
        <v>210</v>
      </c>
      <c r="C1" s="567"/>
      <c r="D1" s="567"/>
      <c r="E1" s="567"/>
      <c r="F1" s="567"/>
      <c r="G1" s="567"/>
      <c r="H1" s="568"/>
    </row>
    <row r="2" spans="1:22" s="298" customFormat="1" ht="13.5" customHeight="1" x14ac:dyDescent="0.4">
      <c r="B2" s="705"/>
      <c r="C2" s="705"/>
      <c r="D2" s="705"/>
      <c r="E2" s="705"/>
      <c r="F2" s="705"/>
      <c r="G2" s="705"/>
      <c r="H2" s="705"/>
    </row>
    <row r="3" spans="1:22" ht="8.25" customHeight="1" x14ac:dyDescent="0.3">
      <c r="A3" s="719"/>
      <c r="B3" s="719"/>
      <c r="C3" s="719"/>
      <c r="D3" s="719"/>
      <c r="E3" s="719"/>
      <c r="F3" s="719"/>
      <c r="G3" s="719"/>
      <c r="H3" s="719"/>
      <c r="I3" s="719"/>
      <c r="J3" s="719"/>
      <c r="K3" s="719"/>
      <c r="L3" s="719"/>
      <c r="M3" s="719"/>
      <c r="N3" s="719"/>
      <c r="O3" s="719"/>
      <c r="P3" s="719"/>
      <c r="Q3" s="719"/>
      <c r="R3" s="719"/>
      <c r="S3" s="719"/>
      <c r="T3" s="719"/>
      <c r="U3" s="719"/>
      <c r="V3" s="719"/>
    </row>
    <row r="4" spans="1:22" ht="15.75" customHeight="1" x14ac:dyDescent="0.35">
      <c r="B4" s="394" t="s">
        <v>0</v>
      </c>
      <c r="C4" s="710"/>
      <c r="D4" s="711"/>
      <c r="E4" s="711"/>
      <c r="F4" s="711"/>
      <c r="G4" s="711"/>
      <c r="H4" s="712"/>
      <c r="I4" s="301"/>
    </row>
    <row r="5" spans="1:22" ht="15.75" customHeight="1" x14ac:dyDescent="0.35">
      <c r="B5" s="302"/>
      <c r="C5" s="303"/>
      <c r="D5" s="303"/>
      <c r="E5" s="303"/>
      <c r="F5" s="303"/>
      <c r="G5" s="303"/>
      <c r="H5" s="304"/>
      <c r="I5" s="301"/>
    </row>
    <row r="6" spans="1:22" ht="15.75" customHeight="1" x14ac:dyDescent="0.35">
      <c r="B6" s="305"/>
      <c r="C6" s="301"/>
      <c r="D6" s="301"/>
      <c r="E6" s="301"/>
      <c r="F6" s="301"/>
      <c r="G6" s="301"/>
      <c r="H6" s="306"/>
      <c r="I6" s="301"/>
    </row>
    <row r="7" spans="1:22" ht="15.75" customHeight="1" x14ac:dyDescent="0.35">
      <c r="B7" s="305"/>
      <c r="C7" s="347" t="s">
        <v>1</v>
      </c>
      <c r="D7" s="301"/>
      <c r="E7" s="347" t="s">
        <v>2</v>
      </c>
      <c r="F7" s="301"/>
      <c r="G7" s="708" t="s">
        <v>3</v>
      </c>
      <c r="H7" s="709"/>
      <c r="I7" s="301"/>
    </row>
    <row r="8" spans="1:22" ht="15.75" customHeight="1" x14ac:dyDescent="0.35">
      <c r="B8" s="305"/>
      <c r="C8" s="348"/>
      <c r="D8" s="301"/>
      <c r="E8" s="348"/>
      <c r="F8" s="318"/>
      <c r="G8" s="307"/>
      <c r="H8" s="306"/>
      <c r="I8" s="301"/>
    </row>
    <row r="9" spans="1:22" ht="15.75" customHeight="1" x14ac:dyDescent="0.35">
      <c r="B9" s="305"/>
      <c r="C9" s="308"/>
      <c r="D9" s="301"/>
      <c r="E9" s="308"/>
      <c r="F9" s="301"/>
      <c r="G9" s="301"/>
      <c r="H9" s="309"/>
      <c r="I9" s="301"/>
    </row>
    <row r="10" spans="1:22" ht="15.75" customHeight="1" x14ac:dyDescent="0.35">
      <c r="B10" s="349" t="s">
        <v>4</v>
      </c>
      <c r="C10" s="344"/>
      <c r="D10" s="301"/>
      <c r="E10" s="345"/>
      <c r="F10" s="301"/>
      <c r="G10" s="310" t="s">
        <v>86</v>
      </c>
      <c r="H10" s="346"/>
      <c r="I10" s="301"/>
    </row>
    <row r="11" spans="1:22" ht="15.75" customHeight="1" x14ac:dyDescent="0.35">
      <c r="B11" s="305"/>
      <c r="C11" s="342"/>
      <c r="D11" s="301"/>
      <c r="E11" s="343"/>
      <c r="F11" s="301"/>
      <c r="G11" s="310"/>
      <c r="H11" s="311"/>
      <c r="I11" s="301"/>
    </row>
    <row r="12" spans="1:22" ht="15.75" customHeight="1" x14ac:dyDescent="0.35">
      <c r="B12" s="305"/>
      <c r="C12" s="301"/>
      <c r="D12" s="301"/>
      <c r="E12" s="301" t="s">
        <v>5</v>
      </c>
      <c r="F12" s="301"/>
      <c r="G12" s="310"/>
      <c r="H12" s="312"/>
      <c r="I12" s="301"/>
    </row>
    <row r="13" spans="1:22" ht="15.75" customHeight="1" x14ac:dyDescent="0.35">
      <c r="B13" s="349" t="s">
        <v>6</v>
      </c>
      <c r="C13" s="344"/>
      <c r="D13" s="301" t="s">
        <v>5</v>
      </c>
      <c r="E13" s="345"/>
      <c r="F13" s="301"/>
      <c r="G13" s="310"/>
      <c r="H13" s="313"/>
      <c r="I13" s="301"/>
    </row>
    <row r="14" spans="1:22" ht="15.75" customHeight="1" x14ac:dyDescent="0.35">
      <c r="B14" s="305"/>
      <c r="C14" s="301"/>
      <c r="D14" s="301"/>
      <c r="E14" s="301"/>
      <c r="F14" s="301"/>
      <c r="G14" s="301"/>
      <c r="H14" s="304"/>
      <c r="I14" s="301"/>
    </row>
    <row r="15" spans="1:22" ht="15.75" customHeight="1" x14ac:dyDescent="0.35">
      <c r="B15" s="314"/>
      <c r="C15" s="315"/>
      <c r="D15" s="315"/>
      <c r="E15" s="315"/>
      <c r="F15" s="315"/>
      <c r="G15" s="315"/>
      <c r="H15" s="316"/>
      <c r="I15" s="301"/>
    </row>
    <row r="16" spans="1:22" ht="15.75" customHeight="1" x14ac:dyDescent="0.35">
      <c r="B16" s="350" t="s">
        <v>7</v>
      </c>
      <c r="C16" s="713"/>
      <c r="D16" s="714"/>
      <c r="E16" s="714"/>
      <c r="F16" s="714"/>
      <c r="G16" s="714"/>
      <c r="H16" s="715"/>
      <c r="I16" s="301"/>
    </row>
    <row r="17" spans="2:9" ht="15.75" customHeight="1" x14ac:dyDescent="0.35">
      <c r="B17" s="351" t="s">
        <v>8</v>
      </c>
      <c r="C17" s="716"/>
      <c r="D17" s="717"/>
      <c r="E17" s="717"/>
      <c r="F17" s="717"/>
      <c r="G17" s="717"/>
      <c r="H17" s="718"/>
      <c r="I17" s="301"/>
    </row>
    <row r="18" spans="2:9" ht="15.75" customHeight="1" x14ac:dyDescent="0.35">
      <c r="B18" s="302"/>
      <c r="C18" s="303"/>
      <c r="D18" s="303"/>
      <c r="E18" s="303"/>
      <c r="F18" s="303"/>
      <c r="G18" s="303"/>
      <c r="H18" s="304"/>
      <c r="I18" s="301"/>
    </row>
    <row r="19" spans="2:9" ht="15.75" customHeight="1" x14ac:dyDescent="0.35">
      <c r="B19" s="301"/>
      <c r="C19" s="301"/>
      <c r="D19" s="301"/>
      <c r="E19" s="301"/>
      <c r="F19" s="301"/>
      <c r="G19" s="301"/>
      <c r="H19" s="301"/>
      <c r="I19" s="301"/>
    </row>
    <row r="20" spans="2:9" ht="15.75" customHeight="1" thickBot="1" x14ac:dyDescent="0.4">
      <c r="B20" s="301"/>
      <c r="C20" s="301"/>
      <c r="D20" s="301"/>
      <c r="E20" s="301"/>
      <c r="F20" s="301"/>
      <c r="G20" s="301"/>
      <c r="H20" s="317"/>
      <c r="I20" s="301"/>
    </row>
    <row r="21" spans="2:9" ht="15.75" customHeight="1" x14ac:dyDescent="0.35">
      <c r="B21" s="301"/>
      <c r="C21" s="318"/>
      <c r="D21" s="318"/>
      <c r="E21" s="318"/>
      <c r="F21" s="318"/>
      <c r="G21" s="319"/>
      <c r="H21" s="320"/>
      <c r="I21" s="301"/>
    </row>
    <row r="22" spans="2:9" ht="15.75" customHeight="1" x14ac:dyDescent="0.35">
      <c r="B22" s="703" t="s">
        <v>144</v>
      </c>
      <c r="C22" s="706"/>
      <c r="D22" s="706"/>
      <c r="E22" s="706"/>
      <c r="F22" s="706"/>
      <c r="G22" s="707"/>
      <c r="H22" s="321" t="s">
        <v>9</v>
      </c>
      <c r="I22" s="301"/>
    </row>
    <row r="23" spans="2:9" ht="15.75" customHeight="1" x14ac:dyDescent="0.35">
      <c r="B23" s="301"/>
      <c r="C23" s="301"/>
      <c r="D23" s="301"/>
      <c r="E23" s="301"/>
      <c r="F23" s="301"/>
      <c r="G23" s="322"/>
      <c r="H23" s="319"/>
      <c r="I23" s="301"/>
    </row>
    <row r="24" spans="2:9" ht="15.75" customHeight="1" x14ac:dyDescent="0.35">
      <c r="B24" s="314"/>
      <c r="C24" s="315"/>
      <c r="D24" s="315"/>
      <c r="E24" s="315"/>
      <c r="F24" s="315"/>
      <c r="G24" s="323"/>
      <c r="H24" s="319"/>
      <c r="I24" s="301"/>
    </row>
    <row r="25" spans="2:9" ht="15.75" customHeight="1" x14ac:dyDescent="0.35">
      <c r="B25" s="703" t="s">
        <v>69</v>
      </c>
      <c r="C25" s="706"/>
      <c r="D25" s="706"/>
      <c r="E25" s="706"/>
      <c r="F25" s="706"/>
      <c r="G25" s="707"/>
      <c r="H25" s="319"/>
      <c r="I25" s="301"/>
    </row>
    <row r="26" spans="2:9" ht="15.75" customHeight="1" x14ac:dyDescent="0.35">
      <c r="B26" s="324"/>
      <c r="C26" s="301"/>
      <c r="D26" s="301"/>
      <c r="E26" s="301"/>
      <c r="F26" s="325"/>
      <c r="G26" s="319"/>
      <c r="H26" s="319"/>
      <c r="I26" s="301"/>
    </row>
    <row r="27" spans="2:9" ht="15.75" customHeight="1" x14ac:dyDescent="0.35">
      <c r="B27" s="341" t="s">
        <v>13</v>
      </c>
      <c r="C27" s="301"/>
      <c r="D27" s="301"/>
      <c r="E27" s="301"/>
      <c r="F27" s="325"/>
      <c r="G27" s="319"/>
      <c r="H27" s="319"/>
      <c r="I27" s="301"/>
    </row>
    <row r="28" spans="2:9" ht="15.75" customHeight="1" x14ac:dyDescent="0.35">
      <c r="B28" s="324"/>
      <c r="C28" s="301"/>
      <c r="D28" s="301"/>
      <c r="E28" s="301"/>
      <c r="F28" s="325"/>
      <c r="G28" s="319"/>
      <c r="H28" s="319"/>
      <c r="I28" s="301"/>
    </row>
    <row r="29" spans="2:9" ht="15.75" customHeight="1" x14ac:dyDescent="0.35">
      <c r="B29" s="326" t="s">
        <v>47</v>
      </c>
      <c r="C29" s="352"/>
      <c r="D29" s="308" t="s">
        <v>48</v>
      </c>
      <c r="E29" s="308" t="s">
        <v>71</v>
      </c>
      <c r="F29" s="327">
        <v>28</v>
      </c>
      <c r="G29" s="353" t="s">
        <v>5</v>
      </c>
      <c r="H29" s="319"/>
      <c r="I29" s="301"/>
    </row>
    <row r="30" spans="2:9" ht="15.75" customHeight="1" x14ac:dyDescent="0.35">
      <c r="B30" s="326"/>
      <c r="C30" s="301"/>
      <c r="D30" s="308"/>
      <c r="E30" s="308"/>
      <c r="F30" s="328"/>
      <c r="G30" s="329"/>
      <c r="H30" s="319"/>
      <c r="I30" s="301"/>
    </row>
    <row r="31" spans="2:9" ht="15.75" customHeight="1" x14ac:dyDescent="0.35">
      <c r="B31" s="341" t="s">
        <v>14</v>
      </c>
      <c r="C31" s="301"/>
      <c r="D31" s="308"/>
      <c r="E31" s="301"/>
      <c r="F31" s="325"/>
      <c r="G31" s="319" t="s">
        <v>5</v>
      </c>
      <c r="H31" s="319"/>
      <c r="I31" s="301"/>
    </row>
    <row r="32" spans="2:9" ht="15.75" customHeight="1" x14ac:dyDescent="0.35">
      <c r="B32" s="324"/>
      <c r="C32" s="301"/>
      <c r="D32" s="308"/>
      <c r="E32" s="301"/>
      <c r="F32" s="325"/>
      <c r="G32" s="319"/>
      <c r="H32" s="319"/>
      <c r="I32" s="301"/>
    </row>
    <row r="33" spans="2:9" ht="15.75" customHeight="1" x14ac:dyDescent="0.35">
      <c r="B33" s="326"/>
      <c r="C33" s="301"/>
      <c r="D33" s="308"/>
      <c r="E33" s="308"/>
      <c r="F33" s="328"/>
      <c r="G33" s="329"/>
      <c r="H33" s="319"/>
      <c r="I33" s="301"/>
    </row>
    <row r="34" spans="2:9" ht="15.75" customHeight="1" x14ac:dyDescent="0.35">
      <c r="B34" s="326" t="s">
        <v>124</v>
      </c>
      <c r="C34" s="352" t="s">
        <v>5</v>
      </c>
      <c r="D34" s="308" t="s">
        <v>10</v>
      </c>
      <c r="E34" s="308" t="s">
        <v>71</v>
      </c>
      <c r="F34" s="327">
        <v>14</v>
      </c>
      <c r="G34" s="353" t="s">
        <v>5</v>
      </c>
      <c r="H34" s="319"/>
      <c r="I34" s="301"/>
    </row>
    <row r="35" spans="2:9" ht="15.75" customHeight="1" x14ac:dyDescent="0.35">
      <c r="B35" s="326"/>
      <c r="C35" s="301"/>
      <c r="D35" s="308"/>
      <c r="E35" s="308"/>
      <c r="F35" s="328"/>
      <c r="G35" s="329"/>
      <c r="H35" s="319"/>
      <c r="I35" s="301"/>
    </row>
    <row r="36" spans="2:9" ht="15.75" customHeight="1" x14ac:dyDescent="0.35">
      <c r="B36" s="341" t="s">
        <v>15</v>
      </c>
      <c r="C36" s="301"/>
      <c r="D36" s="308"/>
      <c r="E36" s="301"/>
      <c r="F36" s="325"/>
      <c r="G36" s="319" t="s">
        <v>5</v>
      </c>
      <c r="H36" s="319"/>
      <c r="I36" s="301"/>
    </row>
    <row r="37" spans="2:9" ht="15.75" customHeight="1" x14ac:dyDescent="0.35">
      <c r="B37" s="324"/>
      <c r="C37" s="301"/>
      <c r="D37" s="308"/>
      <c r="E37" s="301"/>
      <c r="F37" s="325"/>
      <c r="G37" s="319"/>
      <c r="H37" s="319"/>
      <c r="I37" s="301"/>
    </row>
    <row r="38" spans="2:9" ht="15.75" customHeight="1" x14ac:dyDescent="0.35">
      <c r="B38" s="326"/>
      <c r="C38" s="301"/>
      <c r="D38" s="308"/>
      <c r="E38" s="308"/>
      <c r="F38" s="328"/>
      <c r="G38" s="329"/>
      <c r="H38" s="319"/>
      <c r="I38" s="301"/>
    </row>
    <row r="39" spans="2:9" ht="15.75" customHeight="1" x14ac:dyDescent="0.35">
      <c r="B39" s="326" t="s">
        <v>124</v>
      </c>
      <c r="C39" s="352" t="s">
        <v>5</v>
      </c>
      <c r="D39" s="308" t="s">
        <v>10</v>
      </c>
      <c r="E39" s="308" t="s">
        <v>71</v>
      </c>
      <c r="F39" s="327">
        <v>14</v>
      </c>
      <c r="G39" s="353" t="s">
        <v>5</v>
      </c>
      <c r="H39" s="354" t="s">
        <v>5</v>
      </c>
      <c r="I39" s="301"/>
    </row>
    <row r="40" spans="2:9" ht="15.75" customHeight="1" x14ac:dyDescent="0.35">
      <c r="B40" s="302"/>
      <c r="C40" s="303"/>
      <c r="D40" s="303"/>
      <c r="E40" s="303"/>
      <c r="F40" s="330"/>
      <c r="G40" s="331"/>
      <c r="H40" s="319"/>
      <c r="I40" s="301"/>
    </row>
    <row r="41" spans="2:9" ht="15.75" customHeight="1" x14ac:dyDescent="0.35">
      <c r="B41" s="314"/>
      <c r="C41" s="315"/>
      <c r="D41" s="315"/>
      <c r="E41" s="315"/>
      <c r="F41" s="332"/>
      <c r="G41" s="322"/>
      <c r="H41" s="319"/>
      <c r="I41" s="301"/>
    </row>
    <row r="42" spans="2:9" ht="15.75" customHeight="1" x14ac:dyDescent="0.35">
      <c r="B42" s="302"/>
      <c r="C42" s="303"/>
      <c r="D42" s="303"/>
      <c r="E42" s="303"/>
      <c r="F42" s="330"/>
      <c r="G42" s="331"/>
      <c r="H42" s="319"/>
      <c r="I42" s="301"/>
    </row>
    <row r="43" spans="2:9" ht="15.75" customHeight="1" x14ac:dyDescent="0.35">
      <c r="B43" s="314"/>
      <c r="C43" s="315"/>
      <c r="D43" s="315"/>
      <c r="E43" s="315"/>
      <c r="F43" s="332"/>
      <c r="G43" s="322"/>
      <c r="H43" s="319"/>
      <c r="I43" s="301"/>
    </row>
    <row r="44" spans="2:9" ht="15.75" customHeight="1" x14ac:dyDescent="0.35">
      <c r="B44" s="341" t="s">
        <v>38</v>
      </c>
      <c r="C44" s="301"/>
      <c r="D44" s="301"/>
      <c r="E44" s="301"/>
      <c r="F44" s="325"/>
      <c r="G44" s="319"/>
      <c r="H44" s="319"/>
      <c r="I44" s="301"/>
    </row>
    <row r="45" spans="2:9" ht="15.75" customHeight="1" x14ac:dyDescent="0.35">
      <c r="B45" s="333"/>
      <c r="C45" s="301"/>
      <c r="D45" s="301"/>
      <c r="E45" s="301"/>
      <c r="F45" s="325"/>
      <c r="G45" s="319"/>
      <c r="H45" s="319"/>
      <c r="I45" s="301"/>
    </row>
    <row r="46" spans="2:9" ht="15.75" customHeight="1" x14ac:dyDescent="0.35">
      <c r="B46" s="334"/>
      <c r="C46" s="335" t="s">
        <v>49</v>
      </c>
      <c r="D46" s="301"/>
      <c r="E46" s="308" t="s">
        <v>9</v>
      </c>
      <c r="F46" s="328" t="s">
        <v>5</v>
      </c>
      <c r="G46" s="353" t="s">
        <v>5</v>
      </c>
      <c r="H46" s="319"/>
      <c r="I46" s="301"/>
    </row>
    <row r="47" spans="2:9" ht="15.75" customHeight="1" x14ac:dyDescent="0.35">
      <c r="B47" s="336"/>
      <c r="C47" s="301"/>
      <c r="D47" s="301"/>
      <c r="E47" s="308"/>
      <c r="F47" s="328"/>
      <c r="G47" s="329"/>
      <c r="H47" s="319"/>
      <c r="I47" s="301"/>
    </row>
    <row r="48" spans="2:9" ht="15.75" customHeight="1" x14ac:dyDescent="0.35">
      <c r="B48" s="326" t="s">
        <v>50</v>
      </c>
      <c r="C48" s="352"/>
      <c r="D48" s="308" t="s">
        <v>48</v>
      </c>
      <c r="E48" s="308" t="s">
        <v>71</v>
      </c>
      <c r="F48" s="327">
        <v>5.6</v>
      </c>
      <c r="G48" s="353" t="s">
        <v>5</v>
      </c>
      <c r="H48" s="319"/>
      <c r="I48" s="301"/>
    </row>
    <row r="49" spans="1:9" ht="15.75" customHeight="1" x14ac:dyDescent="0.35">
      <c r="B49" s="326"/>
      <c r="C49" s="301"/>
      <c r="D49" s="301"/>
      <c r="E49" s="301"/>
      <c r="F49" s="337"/>
      <c r="G49" s="319"/>
      <c r="H49" s="319"/>
      <c r="I49" s="301"/>
    </row>
    <row r="50" spans="1:9" ht="15.75" customHeight="1" x14ac:dyDescent="0.35">
      <c r="B50" s="326" t="s">
        <v>39</v>
      </c>
      <c r="C50" s="352" t="s">
        <v>5</v>
      </c>
      <c r="D50" s="308" t="s">
        <v>11</v>
      </c>
      <c r="E50" s="308" t="s">
        <v>71</v>
      </c>
      <c r="F50" s="355">
        <v>0.3</v>
      </c>
      <c r="G50" s="353" t="s">
        <v>5</v>
      </c>
      <c r="H50" s="319"/>
      <c r="I50" s="301"/>
    </row>
    <row r="51" spans="1:9" ht="15.75" customHeight="1" x14ac:dyDescent="0.35">
      <c r="B51" s="326"/>
      <c r="C51" s="301"/>
      <c r="D51" s="301"/>
      <c r="E51" s="308"/>
      <c r="F51" s="328"/>
      <c r="G51" s="329"/>
      <c r="H51" s="319"/>
      <c r="I51" s="301"/>
    </row>
    <row r="52" spans="1:9" ht="15.75" customHeight="1" x14ac:dyDescent="0.35">
      <c r="B52" s="326" t="s">
        <v>12</v>
      </c>
      <c r="C52" s="352" t="s">
        <v>5</v>
      </c>
      <c r="D52" s="308"/>
      <c r="E52" s="308" t="s">
        <v>9</v>
      </c>
      <c r="F52" s="328"/>
      <c r="G52" s="353" t="s">
        <v>5</v>
      </c>
      <c r="H52" s="354" t="s">
        <v>5</v>
      </c>
      <c r="I52" s="301"/>
    </row>
    <row r="53" spans="1:9" ht="15.75" customHeight="1" thickBot="1" x14ac:dyDescent="0.4">
      <c r="B53" s="338"/>
      <c r="C53" s="317"/>
      <c r="D53" s="317"/>
      <c r="E53" s="317"/>
      <c r="F53" s="317"/>
      <c r="G53" s="339"/>
      <c r="H53" s="319"/>
      <c r="I53" s="301"/>
    </row>
    <row r="54" spans="1:9" ht="15.75" customHeight="1" x14ac:dyDescent="0.35">
      <c r="A54" s="300"/>
      <c r="B54" s="301"/>
      <c r="C54" s="301"/>
      <c r="D54" s="301"/>
      <c r="E54" s="301"/>
      <c r="F54" s="301"/>
      <c r="G54" s="301"/>
      <c r="H54" s="319"/>
      <c r="I54" s="301"/>
    </row>
    <row r="55" spans="1:9" ht="15.75" customHeight="1" x14ac:dyDescent="0.35">
      <c r="B55" s="703" t="s">
        <v>72</v>
      </c>
      <c r="C55" s="704"/>
      <c r="D55" s="301"/>
      <c r="E55" s="301"/>
      <c r="F55" s="301"/>
      <c r="G55" s="301"/>
      <c r="H55" s="356" t="s">
        <v>40</v>
      </c>
      <c r="I55" s="301"/>
    </row>
    <row r="56" spans="1:9" ht="15.75" customHeight="1" thickBot="1" x14ac:dyDescent="0.4">
      <c r="A56" s="300"/>
      <c r="B56" s="340"/>
      <c r="C56" s="317"/>
      <c r="D56" s="317"/>
      <c r="E56" s="317"/>
      <c r="F56" s="317"/>
      <c r="G56" s="317"/>
      <c r="H56" s="339"/>
      <c r="I56" s="301"/>
    </row>
    <row r="57" spans="1:9" ht="22" customHeight="1" x14ac:dyDescent="0.35">
      <c r="B57" s="301"/>
      <c r="C57" s="301"/>
      <c r="D57" s="301"/>
      <c r="E57" s="301"/>
      <c r="F57" s="301"/>
      <c r="G57" s="301"/>
      <c r="H57" s="301"/>
      <c r="I57" s="301"/>
    </row>
    <row r="58" spans="1:9" ht="22" customHeight="1" x14ac:dyDescent="0.35">
      <c r="B58" s="301" t="s">
        <v>41</v>
      </c>
      <c r="C58" s="301"/>
      <c r="D58" s="301"/>
      <c r="E58" s="301"/>
      <c r="F58" s="301"/>
      <c r="G58" s="301"/>
      <c r="H58" s="301"/>
      <c r="I58" s="301"/>
    </row>
    <row r="59" spans="1:9" ht="22" customHeight="1" x14ac:dyDescent="0.35">
      <c r="B59" s="301"/>
      <c r="C59" s="301"/>
      <c r="D59" s="301"/>
      <c r="E59" s="301"/>
      <c r="F59" s="301"/>
      <c r="G59" s="301"/>
      <c r="H59" s="301"/>
      <c r="I59" s="301"/>
    </row>
    <row r="60" spans="1:9" ht="22" customHeight="1" x14ac:dyDescent="0.35">
      <c r="B60" s="301"/>
      <c r="C60" s="301"/>
      <c r="D60" s="301"/>
      <c r="E60" s="301"/>
      <c r="F60" s="301"/>
      <c r="G60" s="301"/>
      <c r="H60" s="301"/>
      <c r="I60" s="301"/>
    </row>
    <row r="61" spans="1:9" ht="22" customHeight="1" x14ac:dyDescent="0.35">
      <c r="B61" s="301" t="s">
        <v>42</v>
      </c>
      <c r="C61" s="308" t="s">
        <v>43</v>
      </c>
      <c r="D61" s="301" t="s">
        <v>42</v>
      </c>
      <c r="E61" s="301"/>
      <c r="F61" s="301" t="s">
        <v>5</v>
      </c>
      <c r="G61" s="301" t="s">
        <v>52</v>
      </c>
      <c r="H61" s="301"/>
      <c r="I61" s="301"/>
    </row>
    <row r="62" spans="1:9" ht="22" customHeight="1" x14ac:dyDescent="0.35">
      <c r="B62" s="318" t="s">
        <v>45</v>
      </c>
      <c r="C62" s="301" t="s">
        <v>5</v>
      </c>
      <c r="D62" s="318" t="s">
        <v>1</v>
      </c>
      <c r="E62" s="318"/>
      <c r="F62" s="301"/>
      <c r="G62" s="308" t="s">
        <v>46</v>
      </c>
      <c r="H62" s="318"/>
      <c r="I62" s="301"/>
    </row>
    <row r="63" spans="1:9" ht="22" customHeight="1" x14ac:dyDescent="0.35">
      <c r="B63" s="301"/>
      <c r="C63" s="301"/>
      <c r="D63" s="301"/>
      <c r="E63" s="301"/>
      <c r="F63" s="301"/>
      <c r="G63" s="301"/>
      <c r="H63" s="301"/>
      <c r="I63" s="301"/>
    </row>
    <row r="64" spans="1:9" ht="22" hidden="1" customHeight="1" x14ac:dyDescent="0.35">
      <c r="B64" s="301"/>
      <c r="C64" s="301"/>
      <c r="D64" s="301"/>
      <c r="E64" s="301"/>
      <c r="F64" s="301"/>
      <c r="G64" s="301"/>
      <c r="H64" s="301"/>
      <c r="I64" s="301"/>
    </row>
    <row r="65" spans="2:9" ht="22" hidden="1" customHeight="1" x14ac:dyDescent="0.35">
      <c r="B65" s="301"/>
      <c r="C65" s="301"/>
      <c r="D65" s="301"/>
      <c r="E65" s="301"/>
      <c r="F65" s="301"/>
      <c r="G65" s="301"/>
      <c r="H65" s="301"/>
      <c r="I65" s="301"/>
    </row>
    <row r="66" spans="2:9" ht="15.5" hidden="1" x14ac:dyDescent="0.35">
      <c r="B66" s="301"/>
      <c r="C66" s="301"/>
      <c r="D66" s="301"/>
      <c r="E66" s="301"/>
      <c r="F66" s="301"/>
      <c r="G66" s="301"/>
      <c r="H66" s="301"/>
      <c r="I66" s="301"/>
    </row>
    <row r="67" spans="2:9" ht="15.5" hidden="1" x14ac:dyDescent="0.35">
      <c r="B67" s="301"/>
      <c r="C67" s="301"/>
      <c r="D67" s="301"/>
      <c r="E67" s="301"/>
      <c r="F67" s="301"/>
      <c r="G67" s="301"/>
      <c r="H67" s="301"/>
      <c r="I67" s="301"/>
    </row>
    <row r="68" spans="2:9" ht="15.5" hidden="1" x14ac:dyDescent="0.35">
      <c r="B68" s="301"/>
      <c r="C68" s="301"/>
      <c r="D68" s="301"/>
      <c r="E68" s="301"/>
      <c r="F68" s="301"/>
      <c r="G68" s="301"/>
      <c r="H68" s="301"/>
      <c r="I68" s="301"/>
    </row>
    <row r="69" spans="2:9" ht="15.5" hidden="1" x14ac:dyDescent="0.35">
      <c r="B69" s="301"/>
      <c r="C69" s="301"/>
      <c r="D69" s="301"/>
      <c r="E69" s="301"/>
      <c r="F69" s="301"/>
      <c r="G69" s="301"/>
      <c r="H69" s="301"/>
      <c r="I69" s="301"/>
    </row>
    <row r="70" spans="2:9" ht="15.5" hidden="1" x14ac:dyDescent="0.35">
      <c r="B70" s="301"/>
      <c r="C70" s="301"/>
      <c r="D70" s="301"/>
      <c r="E70" s="301"/>
      <c r="F70" s="301"/>
      <c r="G70" s="301"/>
      <c r="H70" s="301"/>
      <c r="I70" s="301"/>
    </row>
    <row r="71" spans="2:9" ht="15.5" hidden="1" x14ac:dyDescent="0.35">
      <c r="B71" s="301"/>
      <c r="C71" s="301"/>
      <c r="D71" s="301"/>
      <c r="E71" s="301"/>
      <c r="F71" s="301"/>
      <c r="G71" s="301"/>
      <c r="H71" s="301"/>
      <c r="I71" s="301"/>
    </row>
    <row r="72" spans="2:9" ht="15.5" hidden="1" x14ac:dyDescent="0.35">
      <c r="B72" s="301"/>
      <c r="C72" s="301"/>
      <c r="D72" s="301"/>
      <c r="E72" s="301"/>
      <c r="F72" s="301"/>
      <c r="G72" s="301"/>
      <c r="H72" s="301"/>
      <c r="I72" s="301"/>
    </row>
    <row r="73" spans="2:9" ht="15.5" hidden="1" x14ac:dyDescent="0.35">
      <c r="B73" s="301"/>
      <c r="C73" s="301"/>
      <c r="D73" s="301"/>
      <c r="E73" s="301"/>
      <c r="F73" s="301"/>
      <c r="G73" s="301"/>
      <c r="H73" s="301"/>
      <c r="I73" s="301"/>
    </row>
    <row r="74" spans="2:9" ht="15.5" hidden="1" x14ac:dyDescent="0.35">
      <c r="B74" s="301"/>
      <c r="C74" s="301"/>
      <c r="D74" s="301"/>
      <c r="E74" s="301"/>
      <c r="F74" s="301"/>
      <c r="G74" s="301"/>
      <c r="H74" s="301"/>
      <c r="I74" s="301"/>
    </row>
    <row r="75" spans="2:9" ht="15.5" hidden="1" x14ac:dyDescent="0.35">
      <c r="B75" s="301"/>
      <c r="C75" s="301"/>
      <c r="D75" s="301"/>
      <c r="E75" s="301"/>
      <c r="F75" s="301"/>
      <c r="G75" s="301"/>
      <c r="H75" s="301"/>
      <c r="I75" s="301"/>
    </row>
    <row r="76" spans="2:9" ht="15.5" hidden="1" x14ac:dyDescent="0.35">
      <c r="B76" s="301"/>
      <c r="C76" s="301"/>
      <c r="D76" s="301"/>
      <c r="E76" s="301"/>
      <c r="F76" s="301"/>
      <c r="G76" s="301"/>
      <c r="H76" s="301"/>
      <c r="I76" s="301"/>
    </row>
    <row r="77" spans="2:9" ht="15.5" hidden="1" x14ac:dyDescent="0.35">
      <c r="B77" s="301"/>
      <c r="C77" s="301"/>
      <c r="D77" s="301"/>
      <c r="E77" s="301"/>
      <c r="F77" s="301"/>
      <c r="G77" s="301"/>
      <c r="H77" s="301"/>
      <c r="I77" s="301"/>
    </row>
    <row r="78" spans="2:9" ht="15.5" hidden="1" x14ac:dyDescent="0.35">
      <c r="B78" s="301"/>
      <c r="C78" s="301"/>
      <c r="D78" s="301"/>
      <c r="E78" s="301"/>
      <c r="F78" s="301"/>
      <c r="G78" s="301"/>
      <c r="H78" s="301"/>
      <c r="I78" s="301"/>
    </row>
    <row r="79" spans="2:9" ht="15.5" hidden="1" x14ac:dyDescent="0.35">
      <c r="B79" s="301"/>
      <c r="C79" s="301"/>
      <c r="D79" s="301"/>
      <c r="E79" s="301"/>
      <c r="F79" s="301"/>
      <c r="G79" s="301"/>
      <c r="H79" s="301"/>
      <c r="I79" s="301"/>
    </row>
    <row r="80" spans="2:9" ht="15.5" hidden="1" x14ac:dyDescent="0.35">
      <c r="B80" s="301"/>
      <c r="C80" s="301"/>
      <c r="D80" s="301"/>
      <c r="E80" s="301"/>
      <c r="F80" s="301"/>
      <c r="G80" s="301"/>
      <c r="H80" s="301"/>
      <c r="I80" s="301"/>
    </row>
    <row r="81" spans="2:9" ht="15.5" hidden="1" x14ac:dyDescent="0.35">
      <c r="B81" s="301"/>
      <c r="C81" s="301"/>
      <c r="D81" s="301"/>
      <c r="E81" s="301"/>
      <c r="F81" s="301"/>
      <c r="G81" s="301"/>
      <c r="H81" s="301"/>
      <c r="I81" s="301"/>
    </row>
    <row r="82" spans="2:9" ht="15.5" hidden="1" x14ac:dyDescent="0.35">
      <c r="B82" s="301"/>
      <c r="C82" s="301"/>
      <c r="D82" s="301"/>
      <c r="E82" s="301"/>
      <c r="F82" s="301"/>
      <c r="G82" s="301"/>
      <c r="H82" s="301"/>
      <c r="I82" s="301"/>
    </row>
    <row r="83" spans="2:9" ht="15.5" hidden="1" x14ac:dyDescent="0.35">
      <c r="B83" s="301"/>
      <c r="C83" s="301"/>
      <c r="D83" s="301"/>
      <c r="E83" s="301"/>
      <c r="F83" s="301"/>
      <c r="G83" s="301"/>
      <c r="H83" s="301"/>
      <c r="I83" s="301"/>
    </row>
    <row r="84" spans="2:9" ht="15.5" hidden="1" x14ac:dyDescent="0.35">
      <c r="B84" s="301"/>
      <c r="C84" s="301"/>
      <c r="D84" s="301"/>
      <c r="E84" s="301"/>
      <c r="F84" s="301"/>
      <c r="G84" s="301"/>
      <c r="H84" s="301"/>
      <c r="I84" s="301"/>
    </row>
    <row r="85" spans="2:9" ht="15.5" hidden="1" x14ac:dyDescent="0.35">
      <c r="B85" s="301"/>
      <c r="C85" s="301"/>
      <c r="D85" s="301"/>
      <c r="E85" s="301"/>
      <c r="F85" s="301"/>
      <c r="G85" s="301"/>
      <c r="H85" s="301"/>
      <c r="I85" s="301"/>
    </row>
    <row r="86" spans="2:9" ht="15.5" hidden="1" x14ac:dyDescent="0.35">
      <c r="B86" s="301"/>
      <c r="C86" s="301"/>
      <c r="D86" s="301"/>
      <c r="E86" s="301"/>
      <c r="F86" s="301"/>
      <c r="G86" s="301"/>
      <c r="H86" s="301"/>
      <c r="I86" s="301"/>
    </row>
    <row r="87" spans="2:9" ht="15.5" hidden="1" x14ac:dyDescent="0.35">
      <c r="B87" s="301"/>
      <c r="C87" s="301"/>
      <c r="D87" s="301"/>
      <c r="E87" s="301"/>
      <c r="F87" s="301"/>
      <c r="G87" s="301"/>
      <c r="H87" s="301"/>
      <c r="I87" s="301"/>
    </row>
    <row r="88" spans="2:9" ht="15.5" hidden="1" x14ac:dyDescent="0.35">
      <c r="B88" s="301"/>
      <c r="C88" s="301"/>
      <c r="D88" s="301"/>
      <c r="E88" s="301"/>
      <c r="F88" s="301"/>
      <c r="G88" s="301"/>
      <c r="H88" s="301"/>
      <c r="I88" s="301"/>
    </row>
    <row r="89" spans="2:9" ht="15.5" hidden="1" x14ac:dyDescent="0.35">
      <c r="B89" s="301"/>
      <c r="C89" s="301"/>
      <c r="D89" s="301"/>
      <c r="E89" s="301"/>
      <c r="F89" s="301"/>
      <c r="G89" s="301"/>
      <c r="H89" s="301"/>
      <c r="I89" s="301"/>
    </row>
    <row r="90" spans="2:9" ht="15.5" hidden="1" x14ac:dyDescent="0.35">
      <c r="B90" s="301"/>
      <c r="C90" s="301"/>
      <c r="D90" s="301"/>
      <c r="E90" s="301"/>
      <c r="F90" s="301"/>
      <c r="G90" s="301"/>
      <c r="H90" s="301"/>
      <c r="I90" s="301"/>
    </row>
    <row r="91" spans="2:9" ht="15.5" hidden="1" x14ac:dyDescent="0.35">
      <c r="B91" s="301"/>
      <c r="C91" s="301"/>
      <c r="D91" s="301"/>
      <c r="E91" s="301"/>
      <c r="F91" s="301"/>
      <c r="G91" s="301"/>
      <c r="H91" s="301"/>
      <c r="I91" s="301"/>
    </row>
    <row r="92" spans="2:9" ht="15.5" hidden="1" x14ac:dyDescent="0.35">
      <c r="B92" s="301"/>
      <c r="C92" s="301"/>
      <c r="D92" s="301"/>
      <c r="E92" s="301"/>
      <c r="F92" s="301"/>
      <c r="G92" s="301"/>
      <c r="H92" s="301"/>
      <c r="I92" s="301"/>
    </row>
    <row r="93" spans="2:9" ht="15.5" hidden="1" x14ac:dyDescent="0.35">
      <c r="B93" s="301"/>
      <c r="C93" s="301"/>
      <c r="D93" s="301"/>
      <c r="E93" s="301"/>
      <c r="F93" s="301"/>
      <c r="G93" s="301"/>
      <c r="H93" s="301"/>
      <c r="I93" s="301"/>
    </row>
    <row r="94" spans="2:9" ht="15.5" hidden="1" x14ac:dyDescent="0.35">
      <c r="B94" s="301"/>
      <c r="C94" s="301"/>
      <c r="D94" s="301"/>
      <c r="E94" s="301"/>
      <c r="F94" s="301"/>
      <c r="G94" s="301"/>
      <c r="H94" s="301"/>
      <c r="I94" s="301"/>
    </row>
    <row r="95" spans="2:9" ht="15.5" hidden="1" x14ac:dyDescent="0.35">
      <c r="B95" s="301"/>
      <c r="C95" s="301"/>
      <c r="D95" s="301"/>
      <c r="E95" s="301"/>
      <c r="F95" s="301"/>
      <c r="G95" s="301"/>
      <c r="H95" s="301"/>
      <c r="I95" s="301"/>
    </row>
    <row r="96" spans="2:9" ht="15.5" hidden="1" x14ac:dyDescent="0.35">
      <c r="B96" s="301"/>
      <c r="C96" s="301"/>
      <c r="D96" s="301"/>
      <c r="E96" s="301"/>
      <c r="F96" s="301"/>
      <c r="G96" s="301"/>
      <c r="H96" s="301"/>
      <c r="I96" s="301"/>
    </row>
    <row r="97" spans="2:9" ht="15.5" hidden="1" x14ac:dyDescent="0.35">
      <c r="B97" s="301"/>
      <c r="C97" s="301"/>
      <c r="D97" s="301"/>
      <c r="E97" s="301"/>
      <c r="F97" s="301"/>
      <c r="G97" s="301"/>
      <c r="H97" s="301"/>
      <c r="I97" s="301"/>
    </row>
    <row r="98" spans="2:9" ht="15.5" hidden="1" x14ac:dyDescent="0.35">
      <c r="B98" s="301"/>
      <c r="C98" s="301"/>
      <c r="D98" s="301"/>
      <c r="E98" s="301"/>
      <c r="F98" s="301"/>
      <c r="G98" s="301"/>
      <c r="H98" s="301"/>
      <c r="I98" s="301"/>
    </row>
    <row r="107" spans="2:9" x14ac:dyDescent="0.3"/>
    <row r="108" spans="2:9" x14ac:dyDescent="0.3"/>
  </sheetData>
  <sheetProtection algorithmName="SHA-512" hashValue="AsZ5HMF0MHFg5lTzfm5hFTfjFjWEUEW6HPAZZH51LTieYkxxBnxwHgCuGFKTjOnZBIUo6Sv+5ES+Fr5DUig+RQ==" saltValue="89CPXaLD9np0f0FV3+ot7A==" spinCount="100000" sheet="1" selectLockedCells="1"/>
  <mergeCells count="10">
    <mergeCell ref="B55:C55"/>
    <mergeCell ref="B2:H2"/>
    <mergeCell ref="B1:H1"/>
    <mergeCell ref="B22:G22"/>
    <mergeCell ref="G7:H7"/>
    <mergeCell ref="B25:G25"/>
    <mergeCell ref="C4:H4"/>
    <mergeCell ref="C16:H16"/>
    <mergeCell ref="C17:H17"/>
    <mergeCell ref="A3:V3"/>
  </mergeCells>
  <phoneticPr fontId="4" type="noConversion"/>
  <dataValidations count="2">
    <dataValidation type="date" allowBlank="1" showInputMessage="1" showErrorMessage="1" errorTitle="Hinweis zur Eingabe" error="Sie haben ein Datum erfasst, welches nicht dem erforderlichen Datumsformat entspricht, z.B. 01.01.2026 oder außerhalb des Jahres 2026 liegt._x000a__x000a_Bitte berichtigen Sie Ihre Eingabe." sqref="C13 C10" xr:uid="{00000000-0002-0000-0900-000000000000}">
      <formula1>46023</formula1>
      <formula2>46397</formula2>
    </dataValidation>
    <dataValidation type="time" allowBlank="1" showInputMessage="1" showErrorMessage="1" errorTitle="Hinweis zur Eingabe" error="Bitte geben Sie die Uhrzeit mit Doppelpunkt ein; z.B. 15:00." sqref="E10 E13" xr:uid="{00000000-0002-0000-0900-000001000000}">
      <formula1>0</formula1>
      <formula2>0.999305555555556</formula2>
    </dataValidation>
  </dataValidations>
  <printOptions horizontalCentered="1" verticalCentered="1"/>
  <pageMargins left="0.78740157480314965" right="0.19685039370078741" top="0.19685039370078741" bottom="0.39370078740157483" header="0" footer="0"/>
  <pageSetup paperSize="9" scale="55" orientation="portrait" horizontalDpi="4294967292"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pageSetUpPr fitToPage="1"/>
  </sheetPr>
  <dimension ref="A1:J42"/>
  <sheetViews>
    <sheetView showGridLines="0" showRowColHeaders="0" zoomScaleNormal="100" zoomScalePageLayoutView="75" workbookViewId="0">
      <selection activeCell="D5" sqref="D5:I5"/>
    </sheetView>
  </sheetViews>
  <sheetFormatPr baseColWidth="10" defaultColWidth="0" defaultRowHeight="15" zeroHeight="1" x14ac:dyDescent="0.3"/>
  <cols>
    <col min="1" max="1" width="1.7265625" style="357" customWidth="1"/>
    <col min="2" max="2" width="26.1796875" style="357" customWidth="1"/>
    <col min="3" max="3" width="22.26953125" style="357" customWidth="1"/>
    <col min="4" max="4" width="27.7265625" style="357" customWidth="1"/>
    <col min="5" max="5" width="13.1796875" style="357" customWidth="1"/>
    <col min="6" max="6" width="15.54296875" style="357" customWidth="1"/>
    <col min="7" max="7" width="16.7265625" style="357" customWidth="1"/>
    <col min="8" max="8" width="19.26953125" style="357" customWidth="1"/>
    <col min="9" max="9" width="25.26953125" style="357" customWidth="1"/>
    <col min="10" max="10" width="1.7265625" style="357" customWidth="1"/>
    <col min="11" max="16384" width="13.26953125" style="357" hidden="1"/>
  </cols>
  <sheetData>
    <row r="1" spans="2:9" ht="35.15" customHeight="1" x14ac:dyDescent="0.3">
      <c r="B1" s="566" t="s">
        <v>211</v>
      </c>
      <c r="C1" s="567"/>
      <c r="D1" s="567"/>
      <c r="E1" s="567"/>
      <c r="F1" s="567"/>
      <c r="G1" s="567"/>
      <c r="H1" s="568"/>
      <c r="I1" s="568"/>
    </row>
    <row r="2" spans="2:9" ht="13.5" customHeight="1" x14ac:dyDescent="0.6">
      <c r="B2" s="358"/>
      <c r="C2" s="358"/>
      <c r="D2" s="358"/>
      <c r="E2" s="358"/>
      <c r="F2" s="358"/>
      <c r="G2" s="358"/>
      <c r="H2" s="358"/>
      <c r="I2" s="358"/>
    </row>
    <row r="3" spans="2:9" ht="8.25" customHeight="1" x14ac:dyDescent="0.3">
      <c r="B3" s="359"/>
      <c r="C3" s="359"/>
      <c r="D3" s="359"/>
      <c r="E3" s="359"/>
      <c r="F3" s="359"/>
      <c r="G3" s="359"/>
      <c r="H3" s="359"/>
      <c r="I3" s="359"/>
    </row>
    <row r="4" spans="2:9" ht="18" customHeight="1" x14ac:dyDescent="0.35">
      <c r="B4" s="360"/>
      <c r="C4" s="361"/>
      <c r="D4" s="361"/>
      <c r="E4" s="361"/>
      <c r="F4" s="361"/>
      <c r="G4" s="361"/>
      <c r="H4" s="361"/>
      <c r="I4" s="362"/>
    </row>
    <row r="5" spans="2:9" ht="15.75" customHeight="1" x14ac:dyDescent="0.35">
      <c r="B5" s="377" t="s">
        <v>0</v>
      </c>
      <c r="C5" s="363"/>
      <c r="D5" s="721"/>
      <c r="E5" s="722"/>
      <c r="F5" s="722"/>
      <c r="G5" s="722"/>
      <c r="H5" s="722"/>
      <c r="I5" s="723"/>
    </row>
    <row r="6" spans="2:9" ht="4.9000000000000004" customHeight="1" x14ac:dyDescent="0.35">
      <c r="B6" s="364"/>
      <c r="C6" s="365"/>
      <c r="D6" s="365"/>
      <c r="E6" s="365"/>
      <c r="F6" s="365"/>
      <c r="G6" s="365"/>
      <c r="H6" s="365"/>
      <c r="I6" s="366"/>
    </row>
    <row r="7" spans="2:9" ht="4.9000000000000004" customHeight="1" x14ac:dyDescent="0.35">
      <c r="B7" s="360"/>
      <c r="C7" s="361"/>
      <c r="D7" s="361"/>
      <c r="E7" s="361"/>
      <c r="F7" s="361"/>
      <c r="G7" s="361"/>
      <c r="H7" s="361"/>
      <c r="I7" s="362"/>
    </row>
    <row r="8" spans="2:9" ht="15.5" x14ac:dyDescent="0.35">
      <c r="B8" s="360"/>
      <c r="C8" s="361"/>
      <c r="D8" s="293" t="s">
        <v>1</v>
      </c>
      <c r="E8" s="361"/>
      <c r="F8" s="293" t="s">
        <v>2</v>
      </c>
      <c r="G8" s="361"/>
      <c r="H8" s="724" t="s">
        <v>3</v>
      </c>
      <c r="I8" s="725"/>
    </row>
    <row r="9" spans="2:9" ht="7.15" customHeight="1" x14ac:dyDescent="0.35">
      <c r="B9" s="360"/>
      <c r="C9" s="361"/>
      <c r="D9" s="374"/>
      <c r="E9" s="361"/>
      <c r="F9" s="374"/>
      <c r="G9" s="370"/>
      <c r="H9" s="367"/>
      <c r="I9" s="368"/>
    </row>
    <row r="10" spans="2:9" ht="7.15" customHeight="1" x14ac:dyDescent="0.35">
      <c r="B10" s="360"/>
      <c r="C10" s="361"/>
      <c r="D10" s="369"/>
      <c r="E10" s="361"/>
      <c r="F10" s="369"/>
      <c r="G10" s="361"/>
      <c r="H10" s="361"/>
      <c r="I10" s="362"/>
    </row>
    <row r="11" spans="2:9" ht="15.75" customHeight="1" x14ac:dyDescent="0.35">
      <c r="B11" s="391" t="s">
        <v>4</v>
      </c>
      <c r="C11" s="361"/>
      <c r="D11" s="384"/>
      <c r="E11" s="361"/>
      <c r="F11" s="385"/>
      <c r="G11" s="361"/>
      <c r="H11" s="378" t="s">
        <v>86</v>
      </c>
      <c r="I11" s="386"/>
    </row>
    <row r="12" spans="2:9" ht="15.75" customHeight="1" x14ac:dyDescent="0.35">
      <c r="B12" s="360"/>
      <c r="C12" s="361"/>
      <c r="D12" s="361"/>
      <c r="E12" s="361"/>
      <c r="F12" s="361" t="s">
        <v>5</v>
      </c>
      <c r="G12" s="361"/>
      <c r="H12" s="378"/>
      <c r="I12" s="379"/>
    </row>
    <row r="13" spans="2:9" ht="15.75" customHeight="1" x14ac:dyDescent="0.35">
      <c r="B13" s="391" t="s">
        <v>6</v>
      </c>
      <c r="C13" s="361"/>
      <c r="D13" s="387"/>
      <c r="E13" s="361" t="s">
        <v>5</v>
      </c>
      <c r="F13" s="385"/>
      <c r="G13" s="361"/>
      <c r="H13" s="378"/>
      <c r="I13" s="380"/>
    </row>
    <row r="14" spans="2:9" ht="4.9000000000000004" customHeight="1" x14ac:dyDescent="0.35">
      <c r="B14" s="364"/>
      <c r="C14" s="365"/>
      <c r="D14" s="365"/>
      <c r="E14" s="365"/>
      <c r="F14" s="365"/>
      <c r="G14" s="365"/>
      <c r="H14" s="365"/>
      <c r="I14" s="366"/>
    </row>
    <row r="15" spans="2:9" ht="4.9000000000000004" customHeight="1" x14ac:dyDescent="0.35">
      <c r="B15" s="360"/>
      <c r="C15" s="361"/>
      <c r="D15" s="361"/>
      <c r="E15" s="361"/>
      <c r="F15" s="361"/>
      <c r="G15" s="361"/>
      <c r="H15" s="361"/>
      <c r="I15" s="362"/>
    </row>
    <row r="16" spans="2:9" ht="15.5" x14ac:dyDescent="0.35">
      <c r="B16" s="392" t="s">
        <v>7</v>
      </c>
      <c r="C16" s="361"/>
      <c r="D16" s="726"/>
      <c r="E16" s="727"/>
      <c r="F16" s="727"/>
      <c r="G16" s="727"/>
      <c r="H16" s="727"/>
      <c r="I16" s="728"/>
    </row>
    <row r="17" spans="2:9" ht="15.5" x14ac:dyDescent="0.35">
      <c r="B17" s="393" t="s">
        <v>8</v>
      </c>
      <c r="C17" s="375"/>
      <c r="D17" s="729"/>
      <c r="E17" s="730"/>
      <c r="F17" s="730"/>
      <c r="G17" s="730"/>
      <c r="H17" s="730"/>
      <c r="I17" s="731"/>
    </row>
    <row r="18" spans="2:9" ht="4.9000000000000004" customHeight="1" x14ac:dyDescent="0.35">
      <c r="B18" s="364"/>
      <c r="C18" s="365"/>
      <c r="D18" s="365"/>
      <c r="E18" s="365"/>
      <c r="F18" s="365"/>
      <c r="G18" s="365"/>
      <c r="H18" s="365"/>
      <c r="I18" s="366"/>
    </row>
    <row r="19" spans="2:9" ht="16" thickBot="1" x14ac:dyDescent="0.4">
      <c r="B19" s="361"/>
      <c r="C19" s="361"/>
      <c r="D19" s="361"/>
      <c r="E19" s="361"/>
      <c r="F19" s="361"/>
      <c r="G19" s="361"/>
      <c r="H19" s="361"/>
      <c r="I19" s="361"/>
    </row>
    <row r="20" spans="2:9" ht="15.5" x14ac:dyDescent="0.35">
      <c r="B20" s="361"/>
      <c r="C20" s="370"/>
      <c r="D20" s="370"/>
      <c r="E20" s="370"/>
      <c r="F20" s="370"/>
      <c r="G20" s="370"/>
      <c r="H20" s="361"/>
      <c r="I20" s="371"/>
    </row>
    <row r="21" spans="2:9" ht="15.5" x14ac:dyDescent="0.35">
      <c r="B21" s="381" t="s">
        <v>69</v>
      </c>
      <c r="C21" s="367"/>
      <c r="D21" s="367"/>
      <c r="E21" s="367"/>
      <c r="F21" s="376"/>
      <c r="G21" s="370"/>
      <c r="H21" s="370"/>
      <c r="I21" s="382" t="s">
        <v>9</v>
      </c>
    </row>
    <row r="22" spans="2:9" ht="4.9000000000000004" customHeight="1" x14ac:dyDescent="0.35">
      <c r="B22" s="365"/>
      <c r="C22" s="365"/>
      <c r="D22" s="365"/>
      <c r="E22" s="365"/>
      <c r="F22" s="365"/>
      <c r="G22" s="365"/>
      <c r="H22" s="365"/>
      <c r="I22" s="372"/>
    </row>
    <row r="23" spans="2:9" ht="15.5" x14ac:dyDescent="0.35">
      <c r="B23" s="360"/>
      <c r="C23" s="361"/>
      <c r="D23" s="361"/>
      <c r="E23" s="361"/>
      <c r="F23" s="361"/>
      <c r="G23" s="361"/>
      <c r="H23" s="361"/>
      <c r="I23" s="372"/>
    </row>
    <row r="24" spans="2:9" ht="15.75" customHeight="1" x14ac:dyDescent="0.35">
      <c r="B24" s="391" t="s">
        <v>13</v>
      </c>
      <c r="C24" s="378" t="s">
        <v>53</v>
      </c>
      <c r="D24" s="388"/>
      <c r="E24" s="361" t="s">
        <v>25</v>
      </c>
      <c r="F24" s="369" t="s">
        <v>70</v>
      </c>
      <c r="G24" s="383">
        <v>28</v>
      </c>
      <c r="H24" s="389"/>
      <c r="I24" s="372"/>
    </row>
    <row r="25" spans="2:9" ht="15.5" x14ac:dyDescent="0.35">
      <c r="B25" s="360"/>
      <c r="C25" s="361"/>
      <c r="D25" s="361"/>
      <c r="E25" s="361"/>
      <c r="F25" s="361"/>
      <c r="G25" s="361"/>
      <c r="H25" s="361" t="s">
        <v>5</v>
      </c>
      <c r="I25" s="372"/>
    </row>
    <row r="26" spans="2:9" ht="15.75" customHeight="1" x14ac:dyDescent="0.35">
      <c r="B26" s="391" t="s">
        <v>14</v>
      </c>
      <c r="C26" s="378" t="s">
        <v>124</v>
      </c>
      <c r="D26" s="388"/>
      <c r="E26" s="361" t="s">
        <v>10</v>
      </c>
      <c r="F26" s="369" t="s">
        <v>70</v>
      </c>
      <c r="G26" s="383">
        <v>14</v>
      </c>
      <c r="H26" s="389"/>
      <c r="I26" s="372"/>
    </row>
    <row r="27" spans="2:9" ht="15.5" x14ac:dyDescent="0.35">
      <c r="B27" s="360"/>
      <c r="C27" s="361"/>
      <c r="D27" s="361"/>
      <c r="E27" s="361"/>
      <c r="F27" s="361"/>
      <c r="G27" s="361"/>
      <c r="H27" s="361" t="s">
        <v>5</v>
      </c>
      <c r="I27" s="372"/>
    </row>
    <row r="28" spans="2:9" ht="15.75" customHeight="1" x14ac:dyDescent="0.35">
      <c r="B28" s="391" t="s">
        <v>15</v>
      </c>
      <c r="C28" s="378" t="s">
        <v>124</v>
      </c>
      <c r="D28" s="388"/>
      <c r="E28" s="361" t="s">
        <v>10</v>
      </c>
      <c r="F28" s="369" t="s">
        <v>70</v>
      </c>
      <c r="G28" s="383">
        <v>14</v>
      </c>
      <c r="H28" s="389"/>
      <c r="I28" s="390"/>
    </row>
    <row r="29" spans="2:9" ht="4.9000000000000004" customHeight="1" thickBot="1" x14ac:dyDescent="0.4">
      <c r="B29" s="364"/>
      <c r="C29" s="365"/>
      <c r="D29" s="365"/>
      <c r="E29" s="365"/>
      <c r="F29" s="365"/>
      <c r="G29" s="365"/>
      <c r="H29" s="365"/>
      <c r="I29" s="373"/>
    </row>
    <row r="30" spans="2:9" ht="4.9000000000000004" customHeight="1" x14ac:dyDescent="0.35">
      <c r="B30" s="361"/>
      <c r="C30" s="361"/>
      <c r="D30" s="361"/>
      <c r="E30" s="361"/>
      <c r="F30" s="361"/>
      <c r="G30" s="361"/>
      <c r="H30" s="361"/>
      <c r="I30" s="361"/>
    </row>
    <row r="31" spans="2:9" ht="15.5" x14ac:dyDescent="0.35">
      <c r="B31" s="361" t="s">
        <v>54</v>
      </c>
      <c r="C31" s="361"/>
      <c r="D31" s="361"/>
      <c r="E31" s="361"/>
      <c r="F31" s="361"/>
      <c r="G31" s="361"/>
      <c r="H31" s="361"/>
      <c r="I31" s="361"/>
    </row>
    <row r="32" spans="2:9" ht="15.5" x14ac:dyDescent="0.35">
      <c r="B32" s="361"/>
      <c r="C32" s="361"/>
      <c r="D32" s="361"/>
      <c r="E32" s="361"/>
      <c r="F32" s="361"/>
      <c r="G32" s="361"/>
      <c r="H32" s="361"/>
      <c r="I32" s="361"/>
    </row>
    <row r="33" spans="2:9" ht="15.5" x14ac:dyDescent="0.35">
      <c r="B33" s="361"/>
      <c r="C33" s="361"/>
      <c r="D33" s="361"/>
      <c r="E33" s="361"/>
      <c r="F33" s="361"/>
      <c r="G33" s="361"/>
      <c r="H33" s="361"/>
      <c r="I33" s="361"/>
    </row>
    <row r="34" spans="2:9" ht="15.5" x14ac:dyDescent="0.35">
      <c r="B34" s="361"/>
      <c r="C34" s="361"/>
      <c r="D34" s="361"/>
      <c r="E34" s="361"/>
      <c r="F34" s="361"/>
      <c r="G34" s="361"/>
      <c r="H34" s="361"/>
      <c r="I34" s="361"/>
    </row>
    <row r="35" spans="2:9" ht="15.5" x14ac:dyDescent="0.35">
      <c r="B35" s="720" t="s">
        <v>42</v>
      </c>
      <c r="C35" s="720"/>
      <c r="D35" s="369" t="s">
        <v>43</v>
      </c>
      <c r="E35" s="361" t="s">
        <v>42</v>
      </c>
      <c r="F35" s="361"/>
      <c r="G35" s="361" t="s">
        <v>5</v>
      </c>
      <c r="H35" s="720" t="s">
        <v>44</v>
      </c>
      <c r="I35" s="720"/>
    </row>
    <row r="36" spans="2:9" ht="15.5" x14ac:dyDescent="0.35">
      <c r="B36" s="370" t="s">
        <v>45</v>
      </c>
      <c r="C36" s="370"/>
      <c r="D36" s="361" t="s">
        <v>5</v>
      </c>
      <c r="E36" s="370" t="s">
        <v>1</v>
      </c>
      <c r="F36" s="370"/>
      <c r="G36" s="361"/>
      <c r="H36" s="370" t="s">
        <v>46</v>
      </c>
      <c r="I36" s="370"/>
    </row>
    <row r="37" spans="2:9" ht="15.5" hidden="1" x14ac:dyDescent="0.35">
      <c r="B37" s="361"/>
      <c r="C37" s="361"/>
      <c r="D37" s="361"/>
      <c r="E37" s="361"/>
      <c r="F37" s="361"/>
      <c r="G37" s="361"/>
      <c r="H37" s="361"/>
      <c r="I37" s="361"/>
    </row>
    <row r="38" spans="2:9" ht="15.5" hidden="1" x14ac:dyDescent="0.35">
      <c r="B38" s="361"/>
      <c r="C38" s="361"/>
      <c r="D38" s="361"/>
      <c r="E38" s="361"/>
      <c r="F38" s="361"/>
      <c r="G38" s="361"/>
      <c r="H38" s="361"/>
      <c r="I38" s="361"/>
    </row>
    <row r="39" spans="2:9" ht="15.5" x14ac:dyDescent="0.35">
      <c r="B39" s="361"/>
      <c r="C39" s="361"/>
      <c r="D39" s="361"/>
      <c r="E39" s="361"/>
      <c r="F39" s="361"/>
      <c r="G39" s="361"/>
      <c r="H39" s="361"/>
      <c r="I39" s="361"/>
    </row>
    <row r="40" spans="2:9" ht="15.5" hidden="1" x14ac:dyDescent="0.35">
      <c r="B40" s="361"/>
      <c r="C40" s="361"/>
      <c r="D40" s="361"/>
      <c r="E40" s="361"/>
      <c r="F40" s="361"/>
      <c r="G40" s="361"/>
      <c r="H40" s="361"/>
      <c r="I40" s="361"/>
    </row>
    <row r="41" spans="2:9" ht="15.5" hidden="1" x14ac:dyDescent="0.35">
      <c r="B41" s="361"/>
      <c r="C41" s="361"/>
      <c r="D41" s="361"/>
      <c r="E41" s="361"/>
      <c r="F41" s="361"/>
      <c r="G41" s="361"/>
      <c r="H41" s="361"/>
      <c r="I41" s="361"/>
    </row>
    <row r="42" spans="2:9" ht="15.5" hidden="1" x14ac:dyDescent="0.35">
      <c r="B42" s="361"/>
      <c r="C42" s="361"/>
      <c r="D42" s="361"/>
      <c r="E42" s="361"/>
      <c r="F42" s="361"/>
      <c r="G42" s="361"/>
      <c r="H42" s="361"/>
      <c r="I42" s="361"/>
    </row>
  </sheetData>
  <sheetProtection algorithmName="SHA-512" hashValue="hTo8+kMQaNDuk2WFP8GSvSG85zkUCwgw0oaMmWmf2EgJtYHjCMTqc3rY8qUGW4z9RcUkgPWUbJNTRPkZ75GgFQ==" saltValue="IfvCiZGrk/R7egtFeZIWSA==" spinCount="100000" sheet="1" selectLockedCells="1"/>
  <mergeCells count="7">
    <mergeCell ref="B1:I1"/>
    <mergeCell ref="H35:I35"/>
    <mergeCell ref="B35:C35"/>
    <mergeCell ref="D5:I5"/>
    <mergeCell ref="H8:I8"/>
    <mergeCell ref="D16:I16"/>
    <mergeCell ref="D17:I17"/>
  </mergeCells>
  <phoneticPr fontId="0" type="noConversion"/>
  <dataValidations count="2">
    <dataValidation type="date" allowBlank="1" showInputMessage="1" showErrorMessage="1" errorTitle="Hinweis zur Eingabe" error="Sie haben ein Datum erfasst, welches nicht dem erforderlichen Datumsformat entspricht, z.B. 01.01.2026 oder außerhalb des Jahres 2026 liegt._x000a__x000a_Bitte berichtigen Sie Ihre Eingabe." sqref="D13 D11" xr:uid="{00000000-0002-0000-0A00-000000000000}">
      <formula1>46023</formula1>
      <formula2>46397</formula2>
    </dataValidation>
    <dataValidation type="time" allowBlank="1" showInputMessage="1" showErrorMessage="1" errorTitle="Hinweis zur Eingabe" error="Bitte geben Sie die Uhrzeit mit Doppelpunkt ein; z.B. 15:00." sqref="F11 F13" xr:uid="{00000000-0002-0000-0A00-000001000000}">
      <formula1>0</formula1>
      <formula2>0.999305555555556</formula2>
    </dataValidation>
  </dataValidations>
  <printOptions horizontalCentered="1" verticalCentered="1"/>
  <pageMargins left="0.19685039370078741" right="0.19685039370078741" top="0.59055118110236227" bottom="0.39370078740157483" header="0" footer="0"/>
  <pageSetup paperSize="9" scale="8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0" tint="-0.249977111117893"/>
    <pageSetUpPr fitToPage="1"/>
  </sheetPr>
  <dimension ref="A1:I77"/>
  <sheetViews>
    <sheetView showGridLines="0" showRowColHeaders="0" showRuler="0" topLeftCell="A8" zoomScaleNormal="100" zoomScaleSheetLayoutView="100" workbookViewId="0">
      <selection activeCell="B1" sqref="B1:D1"/>
    </sheetView>
  </sheetViews>
  <sheetFormatPr baseColWidth="10" defaultColWidth="0" defaultRowHeight="14.5" zeroHeight="1" x14ac:dyDescent="0.35"/>
  <cols>
    <col min="1" max="1" width="1.7265625" style="29" customWidth="1"/>
    <col min="2" max="3" width="2.453125" style="29" customWidth="1"/>
    <col min="4" max="4" width="86" style="29" customWidth="1"/>
    <col min="5" max="5" width="1.7265625" style="29" customWidth="1"/>
    <col min="6" max="16384" width="16" style="29" hidden="1"/>
  </cols>
  <sheetData>
    <row r="1" spans="1:9" ht="35.15" customHeight="1" x14ac:dyDescent="0.35">
      <c r="B1" s="566" t="s">
        <v>203</v>
      </c>
      <c r="C1" s="578"/>
      <c r="D1" s="578"/>
      <c r="E1" s="23"/>
      <c r="F1" s="23"/>
      <c r="G1" s="23"/>
      <c r="H1"/>
      <c r="I1"/>
    </row>
    <row r="2" spans="1:9" x14ac:dyDescent="0.35">
      <c r="A2" s="30"/>
      <c r="B2" s="30"/>
      <c r="C2" s="30"/>
      <c r="D2" s="30"/>
    </row>
    <row r="3" spans="1:9" x14ac:dyDescent="0.35">
      <c r="B3" s="29" t="s">
        <v>196</v>
      </c>
      <c r="C3" s="31"/>
      <c r="D3" s="30"/>
    </row>
    <row r="4" spans="1:9" ht="15" customHeight="1" x14ac:dyDescent="0.35"/>
    <row r="5" spans="1:9" ht="15" customHeight="1" x14ac:dyDescent="0.35">
      <c r="B5" s="32" t="s">
        <v>171</v>
      </c>
    </row>
    <row r="6" spans="1:9" ht="15" customHeight="1" x14ac:dyDescent="0.35">
      <c r="C6" s="29" t="s">
        <v>33</v>
      </c>
    </row>
    <row r="7" spans="1:9" ht="15" customHeight="1" x14ac:dyDescent="0.35"/>
    <row r="8" spans="1:9" ht="15" customHeight="1" x14ac:dyDescent="0.35">
      <c r="B8" s="32" t="s">
        <v>172</v>
      </c>
    </row>
    <row r="9" spans="1:9" ht="15" customHeight="1" x14ac:dyDescent="0.35">
      <c r="C9" s="29" t="s">
        <v>212</v>
      </c>
    </row>
    <row r="10" spans="1:9" ht="15" customHeight="1" x14ac:dyDescent="0.35"/>
    <row r="11" spans="1:9" ht="15" customHeight="1" x14ac:dyDescent="0.35">
      <c r="B11" s="32" t="s">
        <v>173</v>
      </c>
    </row>
    <row r="12" spans="1:9" ht="15" customHeight="1" x14ac:dyDescent="0.35">
      <c r="C12" s="29" t="s">
        <v>200</v>
      </c>
    </row>
    <row r="13" spans="1:9" ht="15" customHeight="1" x14ac:dyDescent="0.35">
      <c r="D13" s="33"/>
    </row>
    <row r="14" spans="1:9" ht="15" customHeight="1" x14ac:dyDescent="0.35">
      <c r="B14" s="32" t="s">
        <v>174</v>
      </c>
    </row>
    <row r="15" spans="1:9" ht="15" customHeight="1" x14ac:dyDescent="0.35">
      <c r="C15" s="29" t="s">
        <v>201</v>
      </c>
    </row>
    <row r="16" spans="1:9" ht="15" customHeight="1" x14ac:dyDescent="0.35">
      <c r="D16" s="33"/>
    </row>
    <row r="17" spans="2:4" ht="15" customHeight="1" x14ac:dyDescent="0.35">
      <c r="B17" s="32" t="s">
        <v>175</v>
      </c>
      <c r="D17" s="33"/>
    </row>
    <row r="18" spans="2:4" ht="15" customHeight="1" x14ac:dyDescent="0.35">
      <c r="C18" s="29" t="s">
        <v>67</v>
      </c>
      <c r="D18" s="33"/>
    </row>
    <row r="19" spans="2:4" ht="15" customHeight="1" x14ac:dyDescent="0.35">
      <c r="C19" s="29" t="s">
        <v>36</v>
      </c>
      <c r="D19" s="33"/>
    </row>
    <row r="20" spans="2:4" ht="15" customHeight="1" x14ac:dyDescent="0.35">
      <c r="D20" s="33"/>
    </row>
    <row r="21" spans="2:4" ht="15" customHeight="1" x14ac:dyDescent="0.35">
      <c r="B21" s="32" t="s">
        <v>176</v>
      </c>
      <c r="D21" s="33"/>
    </row>
    <row r="22" spans="2:4" ht="15" customHeight="1" x14ac:dyDescent="0.35">
      <c r="C22" s="29" t="s">
        <v>68</v>
      </c>
      <c r="D22" s="33"/>
    </row>
    <row r="23" spans="2:4" ht="15" customHeight="1" x14ac:dyDescent="0.35">
      <c r="C23" s="29" t="s">
        <v>37</v>
      </c>
      <c r="D23" s="33"/>
    </row>
    <row r="24" spans="2:4" ht="15" customHeight="1" x14ac:dyDescent="0.35">
      <c r="D24" s="33"/>
    </row>
    <row r="25" spans="2:4" ht="15" customHeight="1" x14ac:dyDescent="0.35">
      <c r="B25" s="32" t="s">
        <v>177</v>
      </c>
      <c r="D25" s="33"/>
    </row>
    <row r="26" spans="2:4" ht="15" customHeight="1" x14ac:dyDescent="0.35">
      <c r="C26" s="29" t="s">
        <v>77</v>
      </c>
      <c r="D26" s="33"/>
    </row>
    <row r="27" spans="2:4" ht="15" customHeight="1" x14ac:dyDescent="0.35">
      <c r="D27" s="33"/>
    </row>
    <row r="28" spans="2:4" ht="15" customHeight="1" x14ac:dyDescent="0.35">
      <c r="B28" s="32" t="s">
        <v>178</v>
      </c>
      <c r="D28" s="33"/>
    </row>
    <row r="29" spans="2:4" ht="15" customHeight="1" x14ac:dyDescent="0.35">
      <c r="C29" s="29" t="s">
        <v>78</v>
      </c>
      <c r="D29" s="33"/>
    </row>
    <row r="30" spans="2:4" ht="15" customHeight="1" x14ac:dyDescent="0.35">
      <c r="D30" s="33"/>
    </row>
    <row r="31" spans="2:4" ht="15" customHeight="1" x14ac:dyDescent="0.35">
      <c r="B31" s="32" t="s">
        <v>179</v>
      </c>
      <c r="D31" s="33"/>
    </row>
    <row r="32" spans="2:4" ht="15" customHeight="1" x14ac:dyDescent="0.35">
      <c r="C32" s="29" t="s">
        <v>79</v>
      </c>
      <c r="D32" s="33"/>
    </row>
    <row r="33" spans="1:4" x14ac:dyDescent="0.35">
      <c r="A33" s="34"/>
      <c r="B33" s="34"/>
      <c r="C33" s="34"/>
    </row>
    <row r="34" spans="1:4" ht="21" customHeight="1" x14ac:dyDescent="0.35">
      <c r="A34" s="31"/>
      <c r="B34" s="577" t="s">
        <v>16</v>
      </c>
      <c r="C34" s="577"/>
      <c r="D34" s="577"/>
    </row>
    <row r="35" spans="1:4" ht="15.75" customHeight="1" x14ac:dyDescent="0.35">
      <c r="C35" s="35" t="s">
        <v>142</v>
      </c>
      <c r="D35" s="36"/>
    </row>
    <row r="36" spans="1:4" ht="15.75" customHeight="1" x14ac:dyDescent="0.35">
      <c r="C36" s="35" t="s">
        <v>143</v>
      </c>
      <c r="D36" s="36"/>
    </row>
    <row r="37" spans="1:4" ht="15.75" customHeight="1" x14ac:dyDescent="0.35">
      <c r="C37" s="35" t="s">
        <v>180</v>
      </c>
      <c r="D37" s="36"/>
    </row>
    <row r="38" spans="1:4" ht="15.75" customHeight="1" x14ac:dyDescent="0.35">
      <c r="C38" s="35" t="s">
        <v>125</v>
      </c>
      <c r="D38" s="36"/>
    </row>
    <row r="39" spans="1:4" x14ac:dyDescent="0.35">
      <c r="A39" s="37"/>
      <c r="B39" s="37"/>
      <c r="C39" s="37"/>
      <c r="D39" s="38"/>
    </row>
    <row r="40" spans="1:4" ht="10" hidden="1" customHeight="1" x14ac:dyDescent="0.35">
      <c r="A40" s="31"/>
      <c r="B40" s="31"/>
      <c r="C40" s="31"/>
      <c r="D40" s="30"/>
    </row>
    <row r="41" spans="1:4" ht="12" hidden="1" customHeight="1" x14ac:dyDescent="0.35">
      <c r="A41" s="30"/>
      <c r="B41" s="30"/>
      <c r="C41" s="29" t="s">
        <v>161</v>
      </c>
      <c r="D41" s="30"/>
    </row>
    <row r="42" spans="1:4" ht="12" hidden="1" customHeight="1" x14ac:dyDescent="0.35">
      <c r="B42" s="39"/>
      <c r="C42" s="29" t="s">
        <v>62</v>
      </c>
    </row>
    <row r="43" spans="1:4" ht="12" hidden="1" customHeight="1" x14ac:dyDescent="0.35">
      <c r="C43" s="29" t="s">
        <v>63</v>
      </c>
      <c r="D43" s="39"/>
    </row>
    <row r="44" spans="1:4" ht="12" hidden="1" customHeight="1" x14ac:dyDescent="0.35">
      <c r="A44" s="30"/>
      <c r="B44" s="30"/>
      <c r="C44" s="30"/>
      <c r="D44" s="30"/>
    </row>
    <row r="45" spans="1:4" ht="12" hidden="1" customHeight="1" x14ac:dyDescent="0.35">
      <c r="A45" s="30"/>
      <c r="B45" s="30"/>
      <c r="C45" s="30"/>
      <c r="D45" s="30"/>
    </row>
    <row r="46" spans="1:4" hidden="1" x14ac:dyDescent="0.35">
      <c r="A46" s="34"/>
      <c r="B46" s="34"/>
      <c r="C46" s="34"/>
    </row>
    <row r="47" spans="1:4" hidden="1" x14ac:dyDescent="0.35">
      <c r="A47" s="34"/>
      <c r="B47" s="34"/>
      <c r="C47" s="34"/>
    </row>
    <row r="48" spans="1:4" hidden="1" x14ac:dyDescent="0.35">
      <c r="A48" s="34"/>
      <c r="B48" s="34"/>
      <c r="C48" s="34"/>
    </row>
    <row r="49" spans="1:3" hidden="1" x14ac:dyDescent="0.35">
      <c r="A49" s="34"/>
      <c r="B49" s="34"/>
      <c r="C49" s="34"/>
    </row>
    <row r="50" spans="1:3" hidden="1" x14ac:dyDescent="0.35">
      <c r="A50" s="34"/>
      <c r="B50" s="34"/>
      <c r="C50" s="34"/>
    </row>
    <row r="51" spans="1:3" hidden="1" x14ac:dyDescent="0.35">
      <c r="A51" s="34"/>
      <c r="B51" s="34"/>
      <c r="C51" s="34"/>
    </row>
    <row r="52" spans="1:3" hidden="1" x14ac:dyDescent="0.35">
      <c r="A52" s="34"/>
      <c r="B52" s="34"/>
      <c r="C52" s="34"/>
    </row>
    <row r="53" spans="1:3" hidden="1" x14ac:dyDescent="0.35">
      <c r="A53" s="34"/>
      <c r="B53" s="34"/>
      <c r="C53" s="34"/>
    </row>
    <row r="54" spans="1:3" hidden="1" x14ac:dyDescent="0.35">
      <c r="A54" s="34"/>
      <c r="B54" s="34"/>
      <c r="C54" s="34"/>
    </row>
    <row r="55" spans="1:3" hidden="1" x14ac:dyDescent="0.35">
      <c r="A55" s="34"/>
    </row>
    <row r="56" spans="1:3" hidden="1" x14ac:dyDescent="0.35">
      <c r="A56" s="34"/>
    </row>
    <row r="57" spans="1:3" hidden="1" x14ac:dyDescent="0.35">
      <c r="A57" s="34"/>
    </row>
    <row r="58" spans="1:3" hidden="1" x14ac:dyDescent="0.35">
      <c r="A58" s="34"/>
    </row>
    <row r="59" spans="1:3" hidden="1" x14ac:dyDescent="0.35">
      <c r="A59" s="34"/>
    </row>
    <row r="60" spans="1:3" hidden="1" x14ac:dyDescent="0.35">
      <c r="A60" s="34"/>
    </row>
    <row r="61" spans="1:3" hidden="1" x14ac:dyDescent="0.35">
      <c r="A61" s="34"/>
    </row>
    <row r="62" spans="1:3" hidden="1" x14ac:dyDescent="0.35">
      <c r="A62" s="34"/>
    </row>
    <row r="63" spans="1:3" hidden="1" x14ac:dyDescent="0.35">
      <c r="A63" s="34"/>
    </row>
    <row r="64" spans="1:3" hidden="1" x14ac:dyDescent="0.35">
      <c r="A64" s="34"/>
    </row>
    <row r="65" spans="1:1" hidden="1" x14ac:dyDescent="0.35">
      <c r="A65" s="34"/>
    </row>
    <row r="66" spans="1:1" hidden="1" x14ac:dyDescent="0.35">
      <c r="A66" s="34"/>
    </row>
    <row r="67" spans="1:1" hidden="1" x14ac:dyDescent="0.35">
      <c r="A67" s="34"/>
    </row>
    <row r="68" spans="1:1" hidden="1" x14ac:dyDescent="0.35">
      <c r="A68" s="34"/>
    </row>
    <row r="69" spans="1:1" hidden="1" x14ac:dyDescent="0.35">
      <c r="A69" s="34"/>
    </row>
    <row r="70" spans="1:1" hidden="1" x14ac:dyDescent="0.35">
      <c r="A70" s="34"/>
    </row>
    <row r="71" spans="1:1" hidden="1" x14ac:dyDescent="0.35">
      <c r="A71" s="34"/>
    </row>
    <row r="72" spans="1:1" hidden="1" x14ac:dyDescent="0.35">
      <c r="A72" s="34"/>
    </row>
    <row r="73" spans="1:1" hidden="1" x14ac:dyDescent="0.35">
      <c r="A73" s="34"/>
    </row>
    <row r="74" spans="1:1" hidden="1" x14ac:dyDescent="0.35">
      <c r="A74" s="34"/>
    </row>
    <row r="75" spans="1:1" hidden="1" x14ac:dyDescent="0.35">
      <c r="A75" s="34"/>
    </row>
    <row r="76" spans="1:1" hidden="1" x14ac:dyDescent="0.35">
      <c r="A76" s="34"/>
    </row>
    <row r="77" spans="1:1" hidden="1" x14ac:dyDescent="0.35">
      <c r="A77" s="34"/>
    </row>
  </sheetData>
  <sheetProtection algorithmName="SHA-512" hashValue="tQ6VXxO11VMb+p0Vk5jlT3+4tiTKmKVs2dqkW/6rtjmEAR3hYZEKRs7z4THGNMUJtlomI4jeWdl7MNz/0nDqZQ==" saltValue="/92sMzptrmK+Xol7qCN//A==" spinCount="100000" sheet="1" objects="1" scenarios="1"/>
  <mergeCells count="2">
    <mergeCell ref="B34:D34"/>
    <mergeCell ref="B1:D1"/>
  </mergeCells>
  <phoneticPr fontId="4" type="noConversion"/>
  <printOptions horizontalCentered="1" verticalCentered="1"/>
  <pageMargins left="0.59055118110236227" right="0.19685039370078741" top="0.19685039370078741" bottom="0.19685039370078741" header="0" footer="0.11811023622047245"/>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0" tint="-0.249977111117893"/>
  </sheetPr>
  <dimension ref="A1:E72"/>
  <sheetViews>
    <sheetView showGridLines="0" showRowColHeaders="0" zoomScaleNormal="100" zoomScaleSheetLayoutView="100" workbookViewId="0">
      <selection activeCell="C22" sqref="C22"/>
    </sheetView>
  </sheetViews>
  <sheetFormatPr baseColWidth="10" defaultColWidth="0" defaultRowHeight="12.5" zeroHeight="1" x14ac:dyDescent="0.25"/>
  <cols>
    <col min="1" max="1" width="1.7265625" style="7" customWidth="1"/>
    <col min="2" max="3" width="2.7265625" style="7" customWidth="1"/>
    <col min="4" max="4" width="114.81640625" style="7" customWidth="1"/>
    <col min="5" max="5" width="1.7265625" style="7" customWidth="1"/>
    <col min="6" max="16384" width="114.81640625" style="7" hidden="1"/>
  </cols>
  <sheetData>
    <row r="1" spans="1:4" ht="35.15" customHeight="1" x14ac:dyDescent="0.6">
      <c r="A1" s="6"/>
      <c r="B1" s="566" t="s">
        <v>204</v>
      </c>
      <c r="C1" s="567"/>
      <c r="D1" s="567"/>
    </row>
    <row r="2" spans="1:4" ht="15.75" customHeight="1" x14ac:dyDescent="0.3">
      <c r="A2" s="8"/>
      <c r="B2" s="8"/>
      <c r="C2" s="8"/>
      <c r="D2" s="8"/>
    </row>
    <row r="3" spans="1:4" s="10" customFormat="1" ht="15.5" x14ac:dyDescent="0.35">
      <c r="A3" s="9"/>
      <c r="B3" s="579" t="s">
        <v>80</v>
      </c>
      <c r="C3" s="579"/>
      <c r="D3" s="579"/>
    </row>
    <row r="4" spans="1:4" s="10" customFormat="1" ht="15.5" x14ac:dyDescent="0.35">
      <c r="A4" s="11"/>
      <c r="B4" s="13"/>
      <c r="C4" s="13"/>
      <c r="D4" s="13"/>
    </row>
    <row r="5" spans="1:4" s="10" customFormat="1" ht="15.5" x14ac:dyDescent="0.3">
      <c r="B5" s="14" t="s">
        <v>34</v>
      </c>
      <c r="C5" s="14"/>
      <c r="D5" s="14"/>
    </row>
    <row r="6" spans="1:4" s="10" customFormat="1" ht="15.5" x14ac:dyDescent="0.3">
      <c r="A6" s="9"/>
      <c r="B6" s="15"/>
      <c r="C6" s="15"/>
      <c r="D6" s="14"/>
    </row>
    <row r="7" spans="1:4" s="10" customFormat="1" ht="15.5" x14ac:dyDescent="0.3">
      <c r="B7" s="16" t="s">
        <v>64</v>
      </c>
      <c r="C7" s="580" t="s">
        <v>81</v>
      </c>
      <c r="D7" s="580"/>
    </row>
    <row r="8" spans="1:4" s="10" customFormat="1" ht="15.5" x14ac:dyDescent="0.3">
      <c r="B8" s="16"/>
      <c r="C8" s="580"/>
      <c r="D8" s="580"/>
    </row>
    <row r="9" spans="1:4" s="10" customFormat="1" ht="15.5" x14ac:dyDescent="0.3">
      <c r="A9" s="8"/>
      <c r="B9" s="17"/>
      <c r="C9" s="18"/>
      <c r="D9" s="18"/>
    </row>
    <row r="10" spans="1:4" s="10" customFormat="1" ht="15.5" x14ac:dyDescent="0.35">
      <c r="B10" s="20" t="s">
        <v>64</v>
      </c>
      <c r="C10" s="582" t="s">
        <v>151</v>
      </c>
      <c r="D10" s="582"/>
    </row>
    <row r="11" spans="1:4" s="10" customFormat="1" ht="15.5" x14ac:dyDescent="0.35">
      <c r="B11" s="19"/>
      <c r="C11" s="582"/>
      <c r="D11" s="582"/>
    </row>
    <row r="12" spans="1:4" s="10" customFormat="1" ht="15" customHeight="1" x14ac:dyDescent="0.35">
      <c r="B12" s="20" t="s">
        <v>64</v>
      </c>
      <c r="C12" s="582" t="s">
        <v>160</v>
      </c>
      <c r="D12" s="582"/>
    </row>
    <row r="13" spans="1:4" s="10" customFormat="1" ht="15" customHeight="1" x14ac:dyDescent="0.35">
      <c r="B13" s="19"/>
      <c r="C13" s="582"/>
      <c r="D13" s="582"/>
    </row>
    <row r="14" spans="1:4" s="10" customFormat="1" ht="15" customHeight="1" x14ac:dyDescent="0.35">
      <c r="B14" s="19"/>
      <c r="C14" s="582"/>
      <c r="D14" s="582"/>
    </row>
    <row r="15" spans="1:4" s="10" customFormat="1" ht="19.5" customHeight="1" x14ac:dyDescent="0.35">
      <c r="B15" s="21"/>
      <c r="C15" s="582"/>
      <c r="D15" s="582"/>
    </row>
    <row r="16" spans="1:4" s="10" customFormat="1" ht="15" customHeight="1" x14ac:dyDescent="0.35">
      <c r="B16" s="21"/>
      <c r="C16" s="21" t="s">
        <v>120</v>
      </c>
      <c r="D16" s="21"/>
    </row>
    <row r="17" spans="1:4" s="10" customFormat="1" ht="15" customHeight="1" x14ac:dyDescent="0.35">
      <c r="B17" s="21"/>
      <c r="C17" s="21" t="s">
        <v>121</v>
      </c>
      <c r="D17" s="21"/>
    </row>
    <row r="18" spans="1:4" s="10" customFormat="1" ht="15" customHeight="1" x14ac:dyDescent="0.35">
      <c r="B18" s="21"/>
      <c r="C18" s="21" t="s">
        <v>122</v>
      </c>
      <c r="D18" s="21"/>
    </row>
    <row r="19" spans="1:4" s="10" customFormat="1" ht="15" customHeight="1" x14ac:dyDescent="0.35">
      <c r="B19" s="19"/>
      <c r="C19" s="21" t="s">
        <v>123</v>
      </c>
      <c r="D19" s="21"/>
    </row>
    <row r="20" spans="1:4" s="10" customFormat="1" ht="15" customHeight="1" x14ac:dyDescent="0.35">
      <c r="B20" s="19"/>
      <c r="C20" s="21"/>
      <c r="D20" s="21"/>
    </row>
    <row r="21" spans="1:4" s="10" customFormat="1" ht="15" customHeight="1" x14ac:dyDescent="0.35">
      <c r="B21" s="19"/>
      <c r="C21" s="21" t="s">
        <v>213</v>
      </c>
      <c r="D21" s="21"/>
    </row>
    <row r="22" spans="1:4" s="10" customFormat="1" ht="15" customHeight="1" x14ac:dyDescent="0.35">
      <c r="B22" s="19"/>
      <c r="C22" s="561" t="s">
        <v>217</v>
      </c>
      <c r="D22" s="21"/>
    </row>
    <row r="23" spans="1:4" s="10" customFormat="1" ht="15" customHeight="1" x14ac:dyDescent="0.35">
      <c r="B23" s="19"/>
      <c r="C23" s="21" t="s">
        <v>162</v>
      </c>
      <c r="D23" s="21"/>
    </row>
    <row r="24" spans="1:4" s="10" customFormat="1" ht="15" customHeight="1" x14ac:dyDescent="0.35">
      <c r="B24" s="19"/>
      <c r="C24" s="22"/>
      <c r="D24" s="22"/>
    </row>
    <row r="25" spans="1:4" s="10" customFormat="1" ht="15" customHeight="1" x14ac:dyDescent="0.35">
      <c r="B25" s="19"/>
      <c r="C25" s="22" t="s">
        <v>152</v>
      </c>
      <c r="D25" s="22"/>
    </row>
    <row r="26" spans="1:4" s="10" customFormat="1" ht="15" customHeight="1" x14ac:dyDescent="0.35">
      <c r="B26" s="19"/>
      <c r="C26" s="20"/>
      <c r="D26" s="20"/>
    </row>
    <row r="27" spans="1:4" s="10" customFormat="1" ht="15" customHeight="1" x14ac:dyDescent="0.35">
      <c r="B27" s="19"/>
      <c r="C27" s="581" t="s">
        <v>132</v>
      </c>
      <c r="D27" s="581"/>
    </row>
    <row r="28" spans="1:4" s="10" customFormat="1" ht="15" customHeight="1" x14ac:dyDescent="0.35">
      <c r="B28" s="19"/>
      <c r="C28" s="581" t="s">
        <v>133</v>
      </c>
      <c r="D28" s="581"/>
    </row>
    <row r="29" spans="1:4" s="10" customFormat="1" ht="15" customHeight="1" x14ac:dyDescent="0.3">
      <c r="B29" s="12"/>
    </row>
    <row r="30" spans="1:4" ht="15" hidden="1" customHeight="1" x14ac:dyDescent="0.3">
      <c r="A30" s="10"/>
    </row>
    <row r="31" spans="1:4" ht="12.75" hidden="1" customHeight="1" x14ac:dyDescent="0.25"/>
    <row r="32" spans="1:4"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hidden="1" customHeight="1" x14ac:dyDescent="0.25"/>
    <row r="38" ht="12.75" hidden="1" customHeight="1" x14ac:dyDescent="0.25"/>
    <row r="39" ht="12.75" hidden="1" customHeight="1" x14ac:dyDescent="0.25"/>
    <row r="40" ht="12.75" hidden="1" customHeight="1" x14ac:dyDescent="0.25"/>
    <row r="41" ht="12.75" hidden="1" customHeight="1" x14ac:dyDescent="0.25"/>
    <row r="42" ht="12.75" hidden="1" customHeight="1" x14ac:dyDescent="0.25"/>
    <row r="43" ht="12.75" hidden="1" customHeight="1" x14ac:dyDescent="0.25"/>
    <row r="44" ht="12.75" hidden="1" customHeight="1" x14ac:dyDescent="0.25"/>
    <row r="45" ht="12.75" hidden="1" customHeight="1" x14ac:dyDescent="0.25"/>
    <row r="46" ht="12.75" hidden="1" customHeight="1" x14ac:dyDescent="0.25"/>
    <row r="47" ht="12.75" hidden="1" customHeight="1" x14ac:dyDescent="0.25"/>
    <row r="57" x14ac:dyDescent="0.25"/>
    <row r="58" x14ac:dyDescent="0.25"/>
    <row r="59" x14ac:dyDescent="0.25"/>
    <row r="60" x14ac:dyDescent="0.25"/>
    <row r="61" ht="15.75" hidden="1" customHeight="1" x14ac:dyDescent="0.25"/>
    <row r="67" x14ac:dyDescent="0.25"/>
    <row r="68" x14ac:dyDescent="0.25"/>
    <row r="69" x14ac:dyDescent="0.25"/>
    <row r="70" x14ac:dyDescent="0.25"/>
    <row r="71" x14ac:dyDescent="0.25"/>
    <row r="72" x14ac:dyDescent="0.25"/>
  </sheetData>
  <sheetProtection algorithmName="SHA-512" hashValue="wqto5UrY6aFfoZ7JufN7vHzfuyafoper3vbjtMCQ63H3nrlW2N/Cbb2tr3fllz81HSQef+TAb6OIHnhAnoWjCw==" saltValue="nibZcogLMQBHnd/aR8IaMw==" spinCount="100000" sheet="1" objects="1" scenarios="1"/>
  <mergeCells count="7">
    <mergeCell ref="B1:D1"/>
    <mergeCell ref="B3:D3"/>
    <mergeCell ref="C7:D8"/>
    <mergeCell ref="C28:D28"/>
    <mergeCell ref="C12:D15"/>
    <mergeCell ref="C10:D11"/>
    <mergeCell ref="C27:D27"/>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80"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0" tint="-0.249977111117893"/>
  </sheetPr>
  <dimension ref="A1:G57"/>
  <sheetViews>
    <sheetView showGridLines="0" showRowColHeaders="0" zoomScaleNormal="100" workbookViewId="0">
      <selection activeCell="B1" sqref="B1:F1"/>
    </sheetView>
  </sheetViews>
  <sheetFormatPr baseColWidth="10" defaultColWidth="0" defaultRowHeight="12.5" zeroHeight="1" x14ac:dyDescent="0.25"/>
  <cols>
    <col min="1" max="1" width="1.7265625" customWidth="1"/>
    <col min="2" max="2" width="25.7265625" customWidth="1"/>
    <col min="3" max="3" width="19.26953125" customWidth="1"/>
    <col min="4" max="4" width="35.7265625" customWidth="1"/>
    <col min="5" max="5" width="11.7265625" customWidth="1"/>
    <col min="6" max="6" width="21.81640625" customWidth="1"/>
    <col min="7" max="7" width="3" customWidth="1"/>
  </cols>
  <sheetData>
    <row r="1" spans="1:7" ht="35.15" customHeight="1" x14ac:dyDescent="0.25">
      <c r="B1" s="584" t="s">
        <v>214</v>
      </c>
      <c r="C1" s="585"/>
      <c r="D1" s="585"/>
      <c r="E1" s="585"/>
      <c r="F1" s="585"/>
      <c r="G1" s="23"/>
    </row>
    <row r="2" spans="1:7" s="24" customFormat="1" ht="14.5" x14ac:dyDescent="0.35">
      <c r="A2" s="583"/>
      <c r="B2" s="583"/>
      <c r="C2" s="583"/>
      <c r="D2" s="583"/>
      <c r="E2" s="583"/>
      <c r="F2" s="583"/>
      <c r="G2" s="583"/>
    </row>
    <row r="3" spans="1:7" s="24" customFormat="1" ht="14.5" x14ac:dyDescent="0.35">
      <c r="A3" s="25"/>
      <c r="B3" s="26" t="s">
        <v>91</v>
      </c>
      <c r="C3" s="25"/>
      <c r="D3" s="25"/>
      <c r="E3" s="25"/>
      <c r="F3" s="25"/>
      <c r="G3" s="25"/>
    </row>
    <row r="4" spans="1:7" s="24" customFormat="1" ht="14.5" x14ac:dyDescent="0.35">
      <c r="A4" s="25"/>
      <c r="B4" s="24" t="s">
        <v>101</v>
      </c>
      <c r="E4" s="25"/>
      <c r="F4" s="25"/>
      <c r="G4" s="25"/>
    </row>
    <row r="5" spans="1:7" s="24" customFormat="1" ht="14.5" x14ac:dyDescent="0.35">
      <c r="A5" s="25"/>
      <c r="B5" s="24" t="s">
        <v>146</v>
      </c>
      <c r="E5" s="25"/>
      <c r="F5" s="25"/>
      <c r="G5" s="25"/>
    </row>
    <row r="6" spans="1:7" s="24" customFormat="1" ht="14.5" x14ac:dyDescent="0.35">
      <c r="A6" s="25"/>
      <c r="B6" s="24" t="s">
        <v>102</v>
      </c>
      <c r="E6" s="25"/>
      <c r="F6" s="25"/>
      <c r="G6" s="25"/>
    </row>
    <row r="7" spans="1:7" s="24" customFormat="1" ht="14.5" x14ac:dyDescent="0.35">
      <c r="A7" s="25"/>
      <c r="B7" s="24" t="s">
        <v>103</v>
      </c>
      <c r="E7" s="25"/>
      <c r="F7" s="25"/>
      <c r="G7" s="25"/>
    </row>
    <row r="8" spans="1:7" s="24" customFormat="1" ht="14.5" x14ac:dyDescent="0.35">
      <c r="A8" s="25"/>
      <c r="B8" s="24" t="s">
        <v>104</v>
      </c>
      <c r="E8" s="25"/>
      <c r="F8" s="25"/>
      <c r="G8" s="25"/>
    </row>
    <row r="9" spans="1:7" s="24" customFormat="1" ht="14.5" x14ac:dyDescent="0.35">
      <c r="A9" s="25"/>
      <c r="E9" s="25"/>
      <c r="F9" s="25"/>
      <c r="G9" s="25"/>
    </row>
    <row r="10" spans="1:7" s="24" customFormat="1" ht="14.5" x14ac:dyDescent="0.35">
      <c r="A10" s="25"/>
      <c r="B10" s="24" t="s">
        <v>95</v>
      </c>
      <c r="C10" s="27">
        <v>14</v>
      </c>
      <c r="E10" s="25"/>
      <c r="F10" s="25"/>
      <c r="G10" s="25"/>
    </row>
    <row r="11" spans="1:7" s="24" customFormat="1" ht="14.5" x14ac:dyDescent="0.35">
      <c r="A11" s="25"/>
      <c r="B11" s="24" t="s">
        <v>96</v>
      </c>
      <c r="C11" s="27">
        <v>14</v>
      </c>
      <c r="E11" s="25"/>
      <c r="F11" s="25"/>
      <c r="G11" s="25"/>
    </row>
    <row r="12" spans="1:7" s="24" customFormat="1" ht="14.5" x14ac:dyDescent="0.35">
      <c r="A12" s="25"/>
      <c r="B12" s="24" t="s">
        <v>97</v>
      </c>
      <c r="C12" s="27">
        <v>28</v>
      </c>
      <c r="E12" s="25"/>
      <c r="F12" s="25"/>
      <c r="G12" s="25"/>
    </row>
    <row r="13" spans="1:7" s="24" customFormat="1" ht="14.5" x14ac:dyDescent="0.35">
      <c r="A13" s="25"/>
      <c r="B13" s="24" t="s">
        <v>98</v>
      </c>
      <c r="C13" s="27">
        <v>56</v>
      </c>
      <c r="E13" s="25"/>
      <c r="F13" s="25"/>
      <c r="G13" s="25"/>
    </row>
    <row r="14" spans="1:7" s="24" customFormat="1" ht="14.5" x14ac:dyDescent="0.35">
      <c r="A14" s="25"/>
      <c r="B14" s="24" t="s">
        <v>99</v>
      </c>
      <c r="C14" s="27">
        <v>22.4</v>
      </c>
      <c r="D14" s="24" t="s">
        <v>155</v>
      </c>
      <c r="E14" s="25"/>
      <c r="F14" s="25"/>
      <c r="G14" s="25"/>
    </row>
    <row r="15" spans="1:7" s="24" customFormat="1" ht="14.5" x14ac:dyDescent="0.35">
      <c r="A15" s="25"/>
      <c r="B15" s="24" t="s">
        <v>100</v>
      </c>
      <c r="C15" s="27">
        <v>33.6</v>
      </c>
      <c r="E15" s="25"/>
      <c r="F15" s="25"/>
      <c r="G15" s="25"/>
    </row>
    <row r="16" spans="1:7" s="24" customFormat="1" ht="14.5" x14ac:dyDescent="0.35">
      <c r="A16" s="25"/>
      <c r="C16" s="25"/>
      <c r="D16" s="25"/>
      <c r="E16" s="25"/>
      <c r="F16" s="25"/>
      <c r="G16" s="25"/>
    </row>
    <row r="17" spans="1:7" s="24" customFormat="1" ht="14.5" x14ac:dyDescent="0.35">
      <c r="A17" s="25"/>
      <c r="B17" s="26" t="s">
        <v>92</v>
      </c>
      <c r="C17" s="25"/>
      <c r="D17" s="25"/>
      <c r="E17" s="25"/>
      <c r="F17" s="25"/>
      <c r="G17" s="25"/>
    </row>
    <row r="18" spans="1:7" s="24" customFormat="1" ht="14.5" x14ac:dyDescent="0.35">
      <c r="A18" s="25"/>
      <c r="B18" s="24" t="s">
        <v>156</v>
      </c>
    </row>
    <row r="19" spans="1:7" s="24" customFormat="1" ht="14.5" x14ac:dyDescent="0.35">
      <c r="A19" s="25"/>
      <c r="B19" s="24" t="s">
        <v>105</v>
      </c>
    </row>
    <row r="20" spans="1:7" s="24" customFormat="1" ht="14.5" x14ac:dyDescent="0.35">
      <c r="A20" s="25"/>
      <c r="B20" s="24" t="s">
        <v>104</v>
      </c>
    </row>
    <row r="21" spans="1:7" s="24" customFormat="1" ht="14.5" x14ac:dyDescent="0.35">
      <c r="A21" s="25"/>
      <c r="C21" s="25"/>
      <c r="D21" s="25"/>
      <c r="E21" s="25"/>
      <c r="F21" s="25"/>
      <c r="G21" s="25"/>
    </row>
    <row r="22" spans="1:7" s="24" customFormat="1" ht="14.5" x14ac:dyDescent="0.35">
      <c r="A22" s="25"/>
      <c r="B22" s="24" t="s">
        <v>107</v>
      </c>
      <c r="C22" s="27">
        <v>14</v>
      </c>
      <c r="G22" s="25"/>
    </row>
    <row r="23" spans="1:7" s="24" customFormat="1" ht="14.5" x14ac:dyDescent="0.35">
      <c r="A23" s="25"/>
      <c r="B23" s="24" t="s">
        <v>96</v>
      </c>
      <c r="C23" s="27">
        <v>14</v>
      </c>
      <c r="G23" s="25"/>
    </row>
    <row r="24" spans="1:7" s="24" customFormat="1" ht="14.5" x14ac:dyDescent="0.35">
      <c r="A24" s="25"/>
      <c r="B24" s="24" t="s">
        <v>108</v>
      </c>
      <c r="C24" s="27">
        <v>28</v>
      </c>
      <c r="G24" s="25"/>
    </row>
    <row r="25" spans="1:7" s="24" customFormat="1" ht="14.5" x14ac:dyDescent="0.35">
      <c r="A25" s="25"/>
      <c r="B25" s="24" t="s">
        <v>106</v>
      </c>
      <c r="C25" s="27">
        <v>56</v>
      </c>
      <c r="G25" s="25"/>
    </row>
    <row r="26" spans="1:7" s="24" customFormat="1" ht="14.5" x14ac:dyDescent="0.35">
      <c r="A26" s="25"/>
      <c r="B26" s="24" t="s">
        <v>99</v>
      </c>
      <c r="C26" s="27">
        <v>17.399999999999999</v>
      </c>
      <c r="D26" s="24" t="s">
        <v>159</v>
      </c>
      <c r="G26" s="25"/>
    </row>
    <row r="27" spans="1:7" s="24" customFormat="1" ht="14.5" x14ac:dyDescent="0.35">
      <c r="A27" s="25"/>
      <c r="B27" s="24" t="s">
        <v>100</v>
      </c>
      <c r="C27" s="27">
        <v>38.6</v>
      </c>
      <c r="G27" s="25"/>
    </row>
    <row r="28" spans="1:7" s="24" customFormat="1" ht="14.5" x14ac:dyDescent="0.35">
      <c r="A28" s="25"/>
      <c r="G28" s="25"/>
    </row>
    <row r="29" spans="1:7" s="24" customFormat="1" ht="14.5" x14ac:dyDescent="0.35">
      <c r="A29" s="25"/>
      <c r="B29" s="26" t="s">
        <v>93</v>
      </c>
      <c r="C29" s="25"/>
      <c r="D29" s="25"/>
      <c r="E29" s="25"/>
      <c r="F29" s="25"/>
      <c r="G29" s="25"/>
    </row>
    <row r="30" spans="1:7" s="24" customFormat="1" ht="14.5" x14ac:dyDescent="0.35">
      <c r="A30" s="25"/>
      <c r="B30" s="24" t="s">
        <v>157</v>
      </c>
      <c r="E30" s="25"/>
      <c r="F30" s="25"/>
      <c r="G30" s="25"/>
    </row>
    <row r="31" spans="1:7" s="24" customFormat="1" ht="14.5" x14ac:dyDescent="0.35">
      <c r="A31" s="25"/>
      <c r="B31" s="24" t="s">
        <v>109</v>
      </c>
      <c r="E31" s="25"/>
      <c r="F31" s="25"/>
      <c r="G31" s="25"/>
    </row>
    <row r="32" spans="1:7" s="24" customFormat="1" ht="14.5" x14ac:dyDescent="0.35">
      <c r="A32" s="25"/>
      <c r="B32" s="24" t="s">
        <v>110</v>
      </c>
      <c r="E32" s="25"/>
      <c r="F32" s="25"/>
      <c r="G32" s="25"/>
    </row>
    <row r="33" spans="1:7" s="24" customFormat="1" ht="14.5" x14ac:dyDescent="0.35">
      <c r="A33" s="25"/>
      <c r="E33" s="25"/>
      <c r="F33" s="25"/>
      <c r="G33" s="25"/>
    </row>
    <row r="34" spans="1:7" s="24" customFormat="1" ht="14.5" x14ac:dyDescent="0.35">
      <c r="A34" s="25"/>
      <c r="B34" s="24" t="s">
        <v>111</v>
      </c>
      <c r="C34" s="27">
        <v>14</v>
      </c>
      <c r="E34" s="25"/>
      <c r="F34" s="25"/>
      <c r="G34" s="25"/>
    </row>
    <row r="35" spans="1:7" s="24" customFormat="1" ht="14.5" x14ac:dyDescent="0.35">
      <c r="A35" s="25"/>
      <c r="B35" s="24" t="s">
        <v>112</v>
      </c>
      <c r="C35" s="27">
        <v>14</v>
      </c>
      <c r="E35" s="25"/>
      <c r="F35" s="25"/>
      <c r="G35" s="25"/>
    </row>
    <row r="36" spans="1:7" s="24" customFormat="1" ht="14.5" x14ac:dyDescent="0.35">
      <c r="A36" s="25"/>
      <c r="B36" s="24" t="s">
        <v>108</v>
      </c>
      <c r="C36" s="27">
        <v>28</v>
      </c>
      <c r="E36" s="25"/>
      <c r="F36" s="25"/>
      <c r="G36" s="25"/>
    </row>
    <row r="37" spans="1:7" s="24" customFormat="1" ht="14.5" x14ac:dyDescent="0.35">
      <c r="A37" s="25"/>
      <c r="B37" s="24" t="s">
        <v>106</v>
      </c>
      <c r="C37" s="27">
        <v>56</v>
      </c>
      <c r="E37" s="25"/>
      <c r="F37" s="25"/>
      <c r="G37" s="25"/>
    </row>
    <row r="38" spans="1:7" s="24" customFormat="1" ht="14.5" x14ac:dyDescent="0.35">
      <c r="A38" s="25"/>
      <c r="B38" s="24" t="s">
        <v>99</v>
      </c>
      <c r="C38" s="27">
        <v>11.2</v>
      </c>
      <c r="D38" s="24" t="s">
        <v>158</v>
      </c>
      <c r="E38" s="25"/>
      <c r="F38" s="25"/>
      <c r="G38" s="25"/>
    </row>
    <row r="39" spans="1:7" s="24" customFormat="1" ht="14.5" x14ac:dyDescent="0.35">
      <c r="A39" s="25"/>
      <c r="B39" s="24" t="s">
        <v>100</v>
      </c>
      <c r="C39" s="27">
        <v>44.8</v>
      </c>
      <c r="E39" s="25"/>
      <c r="F39" s="25"/>
      <c r="G39" s="25"/>
    </row>
    <row r="40" spans="1:7" s="24" customFormat="1" ht="14.5" x14ac:dyDescent="0.35">
      <c r="A40" s="25"/>
      <c r="C40" s="25"/>
      <c r="D40" s="25"/>
      <c r="E40" s="25"/>
      <c r="F40" s="25"/>
      <c r="G40" s="25"/>
    </row>
    <row r="41" spans="1:7" s="24" customFormat="1" ht="14.5" x14ac:dyDescent="0.35">
      <c r="A41" s="25"/>
      <c r="B41" s="26" t="s">
        <v>94</v>
      </c>
      <c r="C41" s="25"/>
      <c r="D41" s="25"/>
      <c r="E41" s="25"/>
      <c r="F41" s="25"/>
      <c r="G41" s="25"/>
    </row>
    <row r="42" spans="1:7" s="24" customFormat="1" ht="14.5" x14ac:dyDescent="0.35">
      <c r="A42" s="25"/>
      <c r="B42" s="24" t="s">
        <v>113</v>
      </c>
      <c r="G42" s="25"/>
    </row>
    <row r="43" spans="1:7" s="24" customFormat="1" ht="14.5" x14ac:dyDescent="0.35">
      <c r="A43" s="25"/>
      <c r="B43" s="24" t="s">
        <v>114</v>
      </c>
      <c r="G43" s="25"/>
    </row>
    <row r="44" spans="1:7" s="24" customFormat="1" ht="14.5" x14ac:dyDescent="0.35">
      <c r="A44" s="25"/>
      <c r="B44" s="24" t="s">
        <v>197</v>
      </c>
      <c r="G44" s="25"/>
    </row>
    <row r="45" spans="1:7" s="24" customFormat="1" ht="14.5" x14ac:dyDescent="0.35">
      <c r="A45" s="25"/>
      <c r="B45" s="24" t="s">
        <v>198</v>
      </c>
      <c r="G45" s="25"/>
    </row>
    <row r="46" spans="1:7" s="24" customFormat="1" ht="14.5" x14ac:dyDescent="0.35">
      <c r="A46" s="25"/>
      <c r="B46" s="24" t="s">
        <v>115</v>
      </c>
      <c r="G46" s="25"/>
    </row>
    <row r="47" spans="1:7" s="24" customFormat="1" ht="14.5" x14ac:dyDescent="0.35">
      <c r="A47" s="25"/>
      <c r="B47" s="24" t="s">
        <v>149</v>
      </c>
      <c r="G47" s="25"/>
    </row>
    <row r="48" spans="1:7" s="24" customFormat="1" ht="14.5" x14ac:dyDescent="0.35">
      <c r="A48" s="25"/>
      <c r="B48" s="24" t="s">
        <v>116</v>
      </c>
      <c r="G48" s="25"/>
    </row>
    <row r="49" spans="1:7" s="24" customFormat="1" ht="14.5" x14ac:dyDescent="0.35">
      <c r="A49" s="25"/>
      <c r="B49" s="25"/>
      <c r="C49" s="25"/>
      <c r="D49" s="25"/>
      <c r="E49" s="25"/>
      <c r="F49" s="25"/>
      <c r="G49" s="25"/>
    </row>
    <row r="50" spans="1:7" s="24" customFormat="1" ht="14.5" x14ac:dyDescent="0.35">
      <c r="A50" s="25"/>
      <c r="B50" s="24" t="s">
        <v>199</v>
      </c>
      <c r="C50" s="27">
        <v>14</v>
      </c>
      <c r="E50" s="25"/>
      <c r="F50" s="25"/>
      <c r="G50" s="25"/>
    </row>
    <row r="51" spans="1:7" s="24" customFormat="1" ht="14.5" x14ac:dyDescent="0.35">
      <c r="A51" s="25"/>
      <c r="B51" s="24" t="s">
        <v>117</v>
      </c>
      <c r="C51" s="27">
        <v>11.2</v>
      </c>
      <c r="E51" s="25"/>
      <c r="F51" s="25"/>
      <c r="G51" s="25"/>
    </row>
    <row r="52" spans="1:7" s="24" customFormat="1" ht="14.5" x14ac:dyDescent="0.35">
      <c r="A52" s="25"/>
      <c r="B52" s="24" t="s">
        <v>100</v>
      </c>
      <c r="C52" s="27">
        <v>2.8</v>
      </c>
      <c r="E52" s="25"/>
      <c r="F52" s="25"/>
      <c r="G52" s="25"/>
    </row>
    <row r="53" spans="1:7" s="24" customFormat="1" ht="14.5" x14ac:dyDescent="0.35">
      <c r="A53" s="25"/>
      <c r="B53" s="25"/>
      <c r="C53" s="25"/>
      <c r="D53" s="25"/>
      <c r="E53" s="25"/>
      <c r="F53" s="25"/>
      <c r="G53" s="25"/>
    </row>
    <row r="54" spans="1:7" s="24" customFormat="1" ht="14.5" x14ac:dyDescent="0.35">
      <c r="A54" s="25"/>
      <c r="B54" s="24" t="s">
        <v>118</v>
      </c>
      <c r="C54" s="25"/>
      <c r="D54" s="25"/>
      <c r="E54" s="25"/>
      <c r="F54" s="25"/>
      <c r="G54" s="25"/>
    </row>
    <row r="55" spans="1:7" s="24" customFormat="1" ht="14.5" x14ac:dyDescent="0.35">
      <c r="A55" s="25"/>
      <c r="B55" s="24" t="s">
        <v>119</v>
      </c>
      <c r="C55" s="25"/>
      <c r="D55" s="25"/>
      <c r="E55" s="25"/>
      <c r="F55" s="25"/>
      <c r="G55" s="25"/>
    </row>
    <row r="56" spans="1:7" s="24" customFormat="1" ht="14.5" x14ac:dyDescent="0.35">
      <c r="A56" s="25"/>
      <c r="B56" s="25"/>
      <c r="C56" s="25"/>
      <c r="D56" s="25"/>
      <c r="E56" s="25"/>
      <c r="F56" s="25"/>
      <c r="G56" s="25"/>
    </row>
    <row r="57" spans="1:7" s="24" customFormat="1" ht="14.5" x14ac:dyDescent="0.35">
      <c r="A57" s="28"/>
      <c r="B57" s="28"/>
      <c r="C57" s="28"/>
      <c r="D57" s="28"/>
      <c r="E57" s="28"/>
      <c r="F57" s="28"/>
      <c r="G57" s="28"/>
    </row>
  </sheetData>
  <sheetProtection algorithmName="SHA-512" hashValue="0OA5PfVNwoU7NheXVwbX6w0BIthTeNGYq73I+kig2c0y0RYltV4nk+XN96JCW6u5B2EZzIj0UvOoojCpdHA5/g==" saltValue="qmMLp3XpAqq+e0x+qRSHiA==" spinCount="100000" sheet="1" objects="1" scenarios="1"/>
  <mergeCells count="2">
    <mergeCell ref="A2:G2"/>
    <mergeCell ref="B1:F1"/>
  </mergeCells>
  <phoneticPr fontId="0" type="noConversion"/>
  <pageMargins left="0.78740157480314965" right="0.78740157480314965" top="0.47244094488188981" bottom="0.98425196850393704" header="0.51181102362204722" footer="0.51181102362204722"/>
  <pageSetup paperSize="9" scale="66" orientation="portrait"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IT94"/>
  <sheetViews>
    <sheetView showGridLines="0" showRowColHeaders="0" tabSelected="1" zoomScale="90" zoomScaleNormal="90" workbookViewId="0">
      <selection activeCell="D6" sqref="D6:K6"/>
    </sheetView>
  </sheetViews>
  <sheetFormatPr baseColWidth="10" defaultColWidth="0" defaultRowHeight="15.5" zeroHeight="1" x14ac:dyDescent="0.35"/>
  <cols>
    <col min="1" max="1" width="1.7265625" style="40" customWidth="1"/>
    <col min="2" max="2" width="40.7265625" style="40" customWidth="1"/>
    <col min="3" max="3" width="3" style="40" customWidth="1"/>
    <col min="4" max="4" width="20.54296875" style="40" customWidth="1"/>
    <col min="5" max="5" width="15.7265625" style="40" customWidth="1"/>
    <col min="6" max="6" width="9.1796875" style="40" customWidth="1"/>
    <col min="7" max="7" width="12.81640625" style="40" customWidth="1"/>
    <col min="8" max="8" width="22.1796875" style="40" customWidth="1"/>
    <col min="9" max="9" width="22.26953125" style="40" customWidth="1"/>
    <col min="10" max="10" width="2.453125" style="40" customWidth="1"/>
    <col min="11" max="11" width="17.7265625" style="40" customWidth="1"/>
    <col min="12" max="12" width="1.7265625" style="40" customWidth="1"/>
    <col min="13" max="13" width="17" style="40" customWidth="1"/>
    <col min="14" max="14" width="1.7265625" style="40" customWidth="1"/>
    <col min="15" max="15" width="16.26953125" style="40" customWidth="1"/>
    <col min="16" max="16" width="1.7265625" style="40" customWidth="1"/>
    <col min="17" max="254" width="16" style="40" hidden="1" customWidth="1"/>
    <col min="255" max="16384" width="0.1796875" style="40" hidden="1"/>
  </cols>
  <sheetData>
    <row r="1" spans="1:21" ht="35.15" customHeight="1" x14ac:dyDescent="0.35">
      <c r="B1" s="566" t="s">
        <v>205</v>
      </c>
      <c r="C1" s="567"/>
      <c r="D1" s="567"/>
      <c r="E1" s="567"/>
      <c r="F1" s="567"/>
      <c r="G1" s="567"/>
      <c r="H1" s="568"/>
      <c r="I1" s="568"/>
      <c r="J1" s="568"/>
      <c r="K1" s="568"/>
      <c r="L1" s="568"/>
      <c r="M1" s="568"/>
      <c r="N1" s="568"/>
      <c r="O1" s="568"/>
    </row>
    <row r="2" spans="1:21" x14ac:dyDescent="0.35">
      <c r="B2" s="81"/>
      <c r="C2" s="81"/>
      <c r="D2" s="81"/>
      <c r="E2" s="81"/>
      <c r="F2" s="81"/>
      <c r="G2" s="81"/>
      <c r="H2" s="81"/>
      <c r="I2" s="81"/>
      <c r="J2" s="41"/>
      <c r="K2" s="81"/>
      <c r="L2" s="81"/>
      <c r="M2" s="81"/>
      <c r="N2" s="81"/>
      <c r="O2" s="81"/>
    </row>
    <row r="3" spans="1:21" x14ac:dyDescent="0.35">
      <c r="K3" s="82"/>
      <c r="L3" s="82"/>
      <c r="M3" s="82"/>
      <c r="N3" s="82"/>
      <c r="O3" s="82"/>
    </row>
    <row r="4" spans="1:21" x14ac:dyDescent="0.35">
      <c r="B4" s="397"/>
      <c r="C4" s="398"/>
      <c r="D4" s="398"/>
      <c r="E4" s="398"/>
      <c r="F4" s="398"/>
      <c r="G4" s="398"/>
      <c r="H4" s="398"/>
      <c r="I4" s="398"/>
      <c r="J4" s="398"/>
      <c r="K4" s="399"/>
    </row>
    <row r="5" spans="1:21" x14ac:dyDescent="0.35">
      <c r="B5" s="425"/>
      <c r="K5" s="426"/>
    </row>
    <row r="6" spans="1:21" ht="25.15" customHeight="1" x14ac:dyDescent="0.35">
      <c r="B6" s="400" t="s">
        <v>186</v>
      </c>
      <c r="C6" s="82"/>
      <c r="D6" s="603"/>
      <c r="E6" s="604"/>
      <c r="F6" s="604"/>
      <c r="G6" s="604"/>
      <c r="H6" s="604"/>
      <c r="I6" s="604"/>
      <c r="J6" s="604"/>
      <c r="K6" s="605"/>
      <c r="M6" s="602" t="str">
        <f>IF(AND(D13-D11&gt;0,U15&gt;U16),"Die Abwesenheit übersteigt die Dauer von 24 Stunden, daher handelt es sich um eine mehrtätige Reise. Bitte wechseln Sie zum Tabellenblatt Reisekosten mehrtägig.","")</f>
        <v/>
      </c>
      <c r="N6" s="602"/>
      <c r="O6" s="602"/>
    </row>
    <row r="7" spans="1:21" ht="15" customHeight="1" x14ac:dyDescent="0.35">
      <c r="B7" s="425"/>
      <c r="K7" s="401"/>
      <c r="M7" s="602"/>
      <c r="N7" s="602"/>
      <c r="O7" s="602"/>
    </row>
    <row r="8" spans="1:21" ht="18" customHeight="1" x14ac:dyDescent="0.35">
      <c r="B8" s="425"/>
      <c r="D8" s="600" t="s">
        <v>1</v>
      </c>
      <c r="E8" s="601"/>
      <c r="G8" s="47" t="s">
        <v>2</v>
      </c>
      <c r="H8" s="47"/>
      <c r="I8" s="81" t="s">
        <v>3</v>
      </c>
      <c r="J8" s="41"/>
      <c r="K8" s="401"/>
      <c r="M8" s="602"/>
      <c r="N8" s="602"/>
      <c r="O8" s="602"/>
      <c r="S8" s="45"/>
    </row>
    <row r="9" spans="1:21" ht="7.15" customHeight="1" x14ac:dyDescent="0.35">
      <c r="B9" s="425"/>
      <c r="D9" s="42"/>
      <c r="E9" s="46"/>
      <c r="G9" s="46"/>
      <c r="H9" s="47"/>
      <c r="I9" s="48"/>
      <c r="J9" s="42"/>
      <c r="K9" s="401"/>
      <c r="M9" s="602"/>
      <c r="N9" s="602"/>
      <c r="O9" s="602"/>
    </row>
    <row r="10" spans="1:21" ht="7.15" customHeight="1" x14ac:dyDescent="0.35">
      <c r="B10" s="425"/>
      <c r="E10" s="49"/>
      <c r="G10" s="49"/>
      <c r="H10" s="49"/>
      <c r="K10" s="401"/>
      <c r="M10" s="602"/>
      <c r="N10" s="602"/>
      <c r="O10" s="602"/>
      <c r="S10" s="40" t="s">
        <v>10</v>
      </c>
      <c r="T10" s="40" t="s">
        <v>137</v>
      </c>
    </row>
    <row r="11" spans="1:21" ht="19.899999999999999" customHeight="1" x14ac:dyDescent="0.35">
      <c r="B11" s="400" t="s">
        <v>4</v>
      </c>
      <c r="C11" s="82"/>
      <c r="D11" s="612"/>
      <c r="E11" s="612"/>
      <c r="G11" s="142"/>
      <c r="H11" s="84"/>
      <c r="J11" s="52"/>
      <c r="K11" s="427"/>
      <c r="L11" s="49"/>
      <c r="M11" s="602"/>
      <c r="N11" s="602"/>
      <c r="O11" s="602"/>
      <c r="Q11" s="40" t="s">
        <v>5</v>
      </c>
      <c r="S11" s="50">
        <v>1</v>
      </c>
      <c r="T11" s="50">
        <f>G11</f>
        <v>0</v>
      </c>
      <c r="U11" s="51" t="str">
        <f>IF(OR(G11="",G13=""),"0:00",S11-T11)</f>
        <v>0:00</v>
      </c>
    </row>
    <row r="12" spans="1:21" ht="19.899999999999999" customHeight="1" x14ac:dyDescent="0.35">
      <c r="B12" s="425"/>
      <c r="E12" s="428"/>
      <c r="G12" s="50"/>
      <c r="K12" s="401"/>
      <c r="M12" s="602" t="str">
        <f>IF(OR(D11="",D13=""),"",IF(OR(D11="",D13=D11+1,D13=D11),"","Tage nicht direkt aufeinanderfolgend!"))</f>
        <v/>
      </c>
      <c r="N12" s="614"/>
      <c r="O12" s="614"/>
      <c r="Q12" s="40" t="s">
        <v>5</v>
      </c>
      <c r="U12" s="52"/>
    </row>
    <row r="13" spans="1:21" ht="19.899999999999999" customHeight="1" x14ac:dyDescent="0.35">
      <c r="B13" s="400" t="s">
        <v>6</v>
      </c>
      <c r="C13" s="82"/>
      <c r="D13" s="612"/>
      <c r="E13" s="612"/>
      <c r="G13" s="142"/>
      <c r="I13" s="613" t="s">
        <v>66</v>
      </c>
      <c r="J13" s="613"/>
      <c r="K13" s="429" t="str">
        <f>IF(OR(G11="",G13=""),"",IF(D13-D11&gt;0,U11+U13,G13-G11))</f>
        <v/>
      </c>
      <c r="L13" s="85"/>
      <c r="M13" s="614"/>
      <c r="N13" s="614"/>
      <c r="O13" s="614"/>
      <c r="Q13" s="40" t="s">
        <v>5</v>
      </c>
      <c r="S13" s="50"/>
      <c r="T13" s="50">
        <f>G13</f>
        <v>0</v>
      </c>
      <c r="U13" s="53" t="str">
        <f>IF(OR(G11="",G13=""),"0:00",G13)</f>
        <v>0:00</v>
      </c>
    </row>
    <row r="14" spans="1:21" x14ac:dyDescent="0.35">
      <c r="B14" s="430"/>
      <c r="C14" s="421"/>
      <c r="D14" s="421"/>
      <c r="E14" s="421"/>
      <c r="F14" s="421"/>
      <c r="G14" s="421"/>
      <c r="H14" s="421"/>
      <c r="I14" s="421"/>
      <c r="J14" s="421"/>
      <c r="K14" s="409"/>
      <c r="S14" s="54"/>
    </row>
    <row r="15" spans="1:21" x14ac:dyDescent="0.35">
      <c r="A15" s="63"/>
      <c r="K15" s="432"/>
      <c r="U15" s="55">
        <f>SUM(U11:U13)</f>
        <v>0</v>
      </c>
    </row>
    <row r="16" spans="1:21" x14ac:dyDescent="0.35">
      <c r="B16" s="397"/>
      <c r="C16" s="398"/>
      <c r="D16" s="398"/>
      <c r="E16" s="398"/>
      <c r="F16" s="398"/>
      <c r="G16" s="398"/>
      <c r="H16" s="398"/>
      <c r="I16" s="398"/>
      <c r="J16" s="398"/>
      <c r="K16" s="399"/>
      <c r="U16" s="55">
        <v>1</v>
      </c>
    </row>
    <row r="17" spans="1:15" x14ac:dyDescent="0.35">
      <c r="B17" s="400" t="s">
        <v>7</v>
      </c>
      <c r="C17" s="82"/>
      <c r="D17" s="606"/>
      <c r="E17" s="607"/>
      <c r="F17" s="607"/>
      <c r="G17" s="607"/>
      <c r="H17" s="607"/>
      <c r="I17" s="607"/>
      <c r="J17" s="607"/>
      <c r="K17" s="608"/>
      <c r="M17" s="83"/>
    </row>
    <row r="18" spans="1:15" x14ac:dyDescent="0.35">
      <c r="B18" s="431" t="s">
        <v>8</v>
      </c>
      <c r="C18" s="83"/>
      <c r="D18" s="609"/>
      <c r="E18" s="610"/>
      <c r="F18" s="610"/>
      <c r="G18" s="610"/>
      <c r="H18" s="610"/>
      <c r="I18" s="610"/>
      <c r="J18" s="610"/>
      <c r="K18" s="611"/>
      <c r="M18" s="83"/>
    </row>
    <row r="19" spans="1:15" x14ac:dyDescent="0.35">
      <c r="B19" s="430"/>
      <c r="C19" s="421"/>
      <c r="D19" s="421"/>
      <c r="E19" s="421"/>
      <c r="F19" s="421"/>
      <c r="G19" s="421"/>
      <c r="H19" s="421"/>
      <c r="I19" s="421"/>
      <c r="J19" s="421"/>
      <c r="K19" s="409"/>
    </row>
    <row r="20" spans="1:15" ht="16" thickBot="1" x14ac:dyDescent="0.4"/>
    <row r="21" spans="1:15" ht="14.25" customHeight="1" x14ac:dyDescent="0.35">
      <c r="D21" s="41"/>
      <c r="E21" s="41"/>
      <c r="F21" s="41"/>
      <c r="G21" s="41"/>
      <c r="H21" s="41"/>
      <c r="I21" s="41"/>
      <c r="K21" s="56"/>
      <c r="L21" s="49"/>
      <c r="M21" s="57"/>
      <c r="N21" s="49"/>
      <c r="O21" s="57"/>
    </row>
    <row r="22" spans="1:15" ht="15" customHeight="1" x14ac:dyDescent="0.35">
      <c r="B22" s="81"/>
      <c r="C22" s="615" t="s">
        <v>144</v>
      </c>
      <c r="D22" s="616"/>
      <c r="E22" s="616"/>
      <c r="F22" s="616"/>
      <c r="G22" s="617"/>
      <c r="H22" s="41"/>
      <c r="I22" s="41"/>
      <c r="J22" s="58"/>
      <c r="K22" s="86" t="s">
        <v>9</v>
      </c>
      <c r="L22" s="87"/>
      <c r="M22" s="88" t="s">
        <v>83</v>
      </c>
      <c r="N22" s="87"/>
      <c r="O22" s="88" t="s">
        <v>55</v>
      </c>
    </row>
    <row r="23" spans="1:15" ht="19.5" customHeight="1" x14ac:dyDescent="0.35">
      <c r="B23" s="81"/>
      <c r="C23" s="81"/>
      <c r="D23" s="41"/>
      <c r="E23" s="41"/>
      <c r="F23" s="41"/>
      <c r="G23" s="41"/>
      <c r="H23" s="41"/>
      <c r="I23" s="41"/>
      <c r="J23" s="58"/>
      <c r="K23" s="86"/>
      <c r="L23" s="87"/>
      <c r="M23" s="88" t="s">
        <v>84</v>
      </c>
      <c r="N23" s="87"/>
      <c r="O23" s="88"/>
    </row>
    <row r="24" spans="1:15" x14ac:dyDescent="0.35">
      <c r="J24" s="59"/>
      <c r="K24" s="59"/>
      <c r="M24" s="88" t="s">
        <v>85</v>
      </c>
      <c r="O24" s="60"/>
    </row>
    <row r="25" spans="1:15" ht="10" customHeight="1" x14ac:dyDescent="0.35">
      <c r="A25" s="64"/>
      <c r="B25" s="555"/>
      <c r="C25" s="61"/>
      <c r="D25" s="61"/>
      <c r="E25" s="61"/>
      <c r="F25" s="61"/>
      <c r="G25" s="61"/>
      <c r="H25" s="61"/>
      <c r="I25" s="62"/>
      <c r="J25" s="59"/>
      <c r="K25" s="59"/>
      <c r="M25" s="60"/>
      <c r="O25" s="60"/>
    </row>
    <row r="26" spans="1:15" ht="15" customHeight="1" x14ac:dyDescent="0.35">
      <c r="A26" s="64"/>
      <c r="B26" s="596" t="s">
        <v>74</v>
      </c>
      <c r="C26" s="597"/>
      <c r="D26" s="154"/>
      <c r="I26" s="64"/>
      <c r="J26" s="59"/>
      <c r="K26" s="59"/>
      <c r="M26" s="60"/>
      <c r="O26" s="60"/>
    </row>
    <row r="27" spans="1:15" x14ac:dyDescent="0.35">
      <c r="A27" s="64"/>
      <c r="I27" s="64"/>
      <c r="J27" s="59"/>
      <c r="K27" s="59"/>
      <c r="M27" s="60"/>
      <c r="O27" s="60"/>
    </row>
    <row r="28" spans="1:15" x14ac:dyDescent="0.35">
      <c r="A28" s="64"/>
      <c r="B28" s="82" t="s">
        <v>17</v>
      </c>
      <c r="C28" s="82"/>
      <c r="D28" s="49"/>
      <c r="E28" s="40" t="str">
        <f>IF(D11&lt;&gt;"",IF(+K13&gt;0.33334,1,0),"")</f>
        <v/>
      </c>
      <c r="F28" s="49" t="str">
        <f>IF(E28=1,"Tag","Tage")</f>
        <v>Tage</v>
      </c>
      <c r="G28" s="49" t="s">
        <v>70</v>
      </c>
      <c r="H28" s="89" t="str">
        <f>IF(K13="","0,00 €",IF(K13&gt;TIME(23,59,59),28,IF(K13&gt;TIME(8,0,0),14,IF(K13=TIME(0,0,0),"0,00 €","0,00 €"))))</f>
        <v>0,00 €</v>
      </c>
      <c r="I28" s="90" t="str">
        <f>IF(E28&lt;&gt;"",+E28*H28,"")</f>
        <v/>
      </c>
      <c r="J28" s="59"/>
      <c r="K28" s="59"/>
      <c r="M28" s="60"/>
      <c r="O28" s="60"/>
    </row>
    <row r="29" spans="1:15" x14ac:dyDescent="0.35">
      <c r="A29" s="64"/>
      <c r="B29" s="91"/>
      <c r="C29" s="91"/>
      <c r="D29" s="92"/>
      <c r="E29" s="93"/>
      <c r="F29" s="93"/>
      <c r="G29" s="94"/>
      <c r="H29" s="95"/>
      <c r="I29" s="96"/>
      <c r="J29" s="59"/>
      <c r="K29" s="97">
        <f>IF(D11&lt;&gt;"",+I28,0)</f>
        <v>0</v>
      </c>
      <c r="L29" s="98"/>
      <c r="M29" s="99"/>
      <c r="N29" s="98"/>
      <c r="O29" s="99"/>
    </row>
    <row r="30" spans="1:15" x14ac:dyDescent="0.35">
      <c r="H30" s="100"/>
      <c r="I30" s="100"/>
      <c r="J30" s="59"/>
      <c r="K30" s="59"/>
      <c r="M30" s="60"/>
      <c r="O30" s="60"/>
    </row>
    <row r="31" spans="1:15" ht="10" customHeight="1" x14ac:dyDescent="0.35">
      <c r="A31" s="44"/>
      <c r="B31" s="556"/>
      <c r="C31" s="101"/>
      <c r="D31" s="101"/>
      <c r="E31" s="101"/>
      <c r="F31" s="101"/>
      <c r="G31" s="101"/>
      <c r="H31" s="102"/>
      <c r="I31" s="103"/>
      <c r="J31" s="59"/>
      <c r="K31" s="59"/>
      <c r="M31" s="60"/>
      <c r="O31" s="60"/>
    </row>
    <row r="32" spans="1:15" x14ac:dyDescent="0.35">
      <c r="A32" s="44"/>
      <c r="B32" s="150" t="s">
        <v>18</v>
      </c>
      <c r="C32" s="105"/>
      <c r="H32" s="100"/>
      <c r="I32" s="104"/>
      <c r="J32" s="59"/>
      <c r="K32" s="59"/>
      <c r="M32" s="60"/>
      <c r="O32" s="60"/>
    </row>
    <row r="33" spans="1:15" x14ac:dyDescent="0.35">
      <c r="A33" s="44"/>
      <c r="B33" s="101"/>
      <c r="H33" s="100"/>
      <c r="I33" s="104"/>
      <c r="J33" s="59"/>
      <c r="K33" s="59"/>
      <c r="M33" s="60"/>
      <c r="O33" s="60"/>
    </row>
    <row r="34" spans="1:15" x14ac:dyDescent="0.35">
      <c r="A34" s="44"/>
      <c r="B34" s="82" t="s">
        <v>19</v>
      </c>
      <c r="C34" s="82"/>
      <c r="E34" s="143"/>
      <c r="F34" s="40" t="s">
        <v>11</v>
      </c>
      <c r="G34" s="49" t="s">
        <v>70</v>
      </c>
      <c r="H34" s="144"/>
      <c r="I34" s="106">
        <f>+E34*H34</f>
        <v>0</v>
      </c>
      <c r="J34" s="66"/>
      <c r="K34" s="59"/>
      <c r="M34" s="60"/>
      <c r="O34" s="60"/>
    </row>
    <row r="35" spans="1:15" x14ac:dyDescent="0.35">
      <c r="A35" s="44"/>
      <c r="H35" s="100"/>
      <c r="I35" s="104"/>
      <c r="J35" s="59"/>
      <c r="K35" s="59"/>
      <c r="M35" s="60"/>
      <c r="O35" s="60"/>
    </row>
    <row r="36" spans="1:15" x14ac:dyDescent="0.35">
      <c r="A36" s="44"/>
      <c r="B36" s="82" t="s">
        <v>20</v>
      </c>
      <c r="C36" s="82"/>
      <c r="H36" s="52" t="s">
        <v>21</v>
      </c>
      <c r="I36" s="145"/>
      <c r="J36" s="59"/>
      <c r="K36" s="59"/>
      <c r="M36" s="149"/>
      <c r="O36" s="60"/>
    </row>
    <row r="37" spans="1:15" x14ac:dyDescent="0.35">
      <c r="A37" s="44"/>
      <c r="I37" s="104" t="s">
        <v>5</v>
      </c>
      <c r="J37" s="59"/>
      <c r="K37" s="59"/>
      <c r="M37" s="60"/>
      <c r="O37" s="60"/>
    </row>
    <row r="38" spans="1:15" x14ac:dyDescent="0.35">
      <c r="A38" s="44"/>
      <c r="B38" s="82" t="s">
        <v>22</v>
      </c>
      <c r="C38" s="82"/>
      <c r="H38" s="52" t="s">
        <v>21</v>
      </c>
      <c r="I38" s="145"/>
      <c r="J38" s="59"/>
      <c r="K38" s="59"/>
      <c r="M38" s="149"/>
      <c r="O38" s="60"/>
    </row>
    <row r="39" spans="1:15" x14ac:dyDescent="0.35">
      <c r="A39" s="44"/>
      <c r="I39" s="104"/>
      <c r="J39" s="59"/>
      <c r="K39" s="59"/>
      <c r="M39" s="60"/>
      <c r="O39" s="60"/>
    </row>
    <row r="40" spans="1:15" x14ac:dyDescent="0.35">
      <c r="A40" s="44"/>
      <c r="B40" s="82" t="s">
        <v>23</v>
      </c>
      <c r="C40" s="82"/>
      <c r="H40" s="52" t="s">
        <v>21</v>
      </c>
      <c r="I40" s="145"/>
      <c r="J40" s="59"/>
      <c r="K40" s="59"/>
      <c r="M40" s="149"/>
      <c r="O40" s="60"/>
    </row>
    <row r="41" spans="1:15" x14ac:dyDescent="0.35">
      <c r="A41" s="44"/>
      <c r="I41" s="104"/>
      <c r="J41" s="59"/>
      <c r="K41" s="59"/>
      <c r="M41" s="60"/>
      <c r="O41" s="60"/>
    </row>
    <row r="42" spans="1:15" ht="18" customHeight="1" x14ac:dyDescent="0.35">
      <c r="A42" s="44"/>
      <c r="B42" s="82" t="s">
        <v>12</v>
      </c>
      <c r="C42" s="82"/>
      <c r="D42" s="620"/>
      <c r="E42" s="621"/>
      <c r="F42" s="622"/>
      <c r="H42" s="52" t="s">
        <v>21</v>
      </c>
      <c r="I42" s="145"/>
      <c r="J42" s="59"/>
      <c r="K42" s="107"/>
      <c r="L42" s="108"/>
      <c r="M42" s="149"/>
      <c r="N42" s="108"/>
      <c r="O42" s="109"/>
    </row>
    <row r="43" spans="1:15" ht="21.75" customHeight="1" x14ac:dyDescent="0.35">
      <c r="A43" s="44"/>
      <c r="B43" s="82"/>
      <c r="C43" s="82"/>
      <c r="H43" s="52"/>
      <c r="I43" s="110"/>
      <c r="J43" s="59"/>
      <c r="K43" s="107">
        <f>+I34+I36+I38+I40+I42</f>
        <v>0</v>
      </c>
      <c r="L43" s="108"/>
      <c r="M43" s="109"/>
      <c r="N43" s="108"/>
      <c r="O43" s="109"/>
    </row>
    <row r="44" spans="1:15" x14ac:dyDescent="0.35">
      <c r="A44" s="44"/>
      <c r="B44" s="42"/>
      <c r="C44" s="42"/>
      <c r="D44" s="42"/>
      <c r="E44" s="42"/>
      <c r="F44" s="42"/>
      <c r="G44" s="42"/>
      <c r="H44" s="42"/>
      <c r="I44" s="111"/>
      <c r="J44" s="59"/>
      <c r="K44" s="59"/>
      <c r="M44" s="60"/>
      <c r="O44" s="60"/>
    </row>
    <row r="45" spans="1:15" x14ac:dyDescent="0.35">
      <c r="I45" s="100"/>
      <c r="J45" s="59"/>
      <c r="K45" s="59"/>
      <c r="M45" s="60"/>
      <c r="O45" s="60"/>
    </row>
    <row r="46" spans="1:15" ht="10" customHeight="1" x14ac:dyDescent="0.35">
      <c r="A46" s="43"/>
      <c r="B46" s="397"/>
      <c r="C46" s="398"/>
      <c r="D46" s="398"/>
      <c r="E46" s="398"/>
      <c r="F46" s="398"/>
      <c r="G46" s="398"/>
      <c r="H46" s="398"/>
      <c r="I46" s="410"/>
      <c r="J46" s="59"/>
      <c r="K46" s="59"/>
      <c r="M46" s="60"/>
      <c r="O46" s="60"/>
    </row>
    <row r="47" spans="1:15" ht="15" customHeight="1" x14ac:dyDescent="0.35">
      <c r="A47" s="68"/>
      <c r="B47" s="598" t="s">
        <v>145</v>
      </c>
      <c r="C47" s="599"/>
      <c r="D47" s="599"/>
      <c r="E47" s="599"/>
      <c r="F47" s="599"/>
      <c r="G47" s="599"/>
      <c r="H47" s="411"/>
      <c r="I47" s="412"/>
      <c r="J47" s="59"/>
      <c r="K47" s="59"/>
      <c r="M47" s="60"/>
      <c r="O47" s="60"/>
    </row>
    <row r="48" spans="1:15" x14ac:dyDescent="0.35">
      <c r="A48" s="68"/>
      <c r="B48" s="413"/>
      <c r="C48" s="112"/>
      <c r="D48" s="113"/>
      <c r="E48" s="73"/>
      <c r="F48" s="114"/>
      <c r="G48" s="115"/>
      <c r="H48" s="115"/>
      <c r="I48" s="414"/>
      <c r="J48" s="59"/>
      <c r="K48" s="59"/>
      <c r="M48" s="60"/>
      <c r="O48" s="60"/>
    </row>
    <row r="49" spans="1:21" ht="31" x14ac:dyDescent="0.35">
      <c r="A49" s="68"/>
      <c r="B49" s="400"/>
      <c r="C49" s="112"/>
      <c r="D49" s="113"/>
      <c r="E49" s="73"/>
      <c r="F49" s="114"/>
      <c r="G49" s="592" t="s">
        <v>90</v>
      </c>
      <c r="H49" s="593"/>
      <c r="I49" s="415" t="s">
        <v>182</v>
      </c>
      <c r="J49" s="59"/>
      <c r="K49" s="59"/>
      <c r="M49" s="60"/>
      <c r="O49" s="60"/>
      <c r="S49" s="40" t="s">
        <v>90</v>
      </c>
    </row>
    <row r="50" spans="1:21" x14ac:dyDescent="0.35">
      <c r="A50" s="68"/>
      <c r="B50" s="403" t="s">
        <v>89</v>
      </c>
      <c r="C50" s="112"/>
      <c r="D50" s="116">
        <v>0.2</v>
      </c>
      <c r="E50" s="73"/>
      <c r="F50" s="117"/>
      <c r="G50" s="61"/>
      <c r="H50" s="118">
        <f>IF(Q50=TRUE,5.6,0)</f>
        <v>0</v>
      </c>
      <c r="I50" s="416"/>
      <c r="J50" s="59"/>
      <c r="K50" s="59"/>
      <c r="M50" s="60"/>
      <c r="O50" s="60"/>
      <c r="Q50" s="69" t="b">
        <v>0</v>
      </c>
      <c r="R50" s="70"/>
      <c r="S50" s="70">
        <f>MAX(H50-I50,MIN(0))</f>
        <v>0</v>
      </c>
      <c r="T50" s="71"/>
      <c r="U50" s="72"/>
    </row>
    <row r="51" spans="1:21" x14ac:dyDescent="0.35">
      <c r="A51" s="68"/>
      <c r="B51" s="403" t="s">
        <v>58</v>
      </c>
      <c r="C51" s="112"/>
      <c r="D51" s="116">
        <v>0.4</v>
      </c>
      <c r="E51" s="73"/>
      <c r="F51" s="117"/>
      <c r="H51" s="119">
        <f>IF(Q51=TRUE,11.2,0)</f>
        <v>0</v>
      </c>
      <c r="I51" s="417"/>
      <c r="J51" s="59"/>
      <c r="K51" s="59"/>
      <c r="M51" s="60"/>
      <c r="O51" s="60"/>
      <c r="Q51" s="69" t="b">
        <v>0</v>
      </c>
      <c r="R51" s="70"/>
      <c r="S51" s="70">
        <f>MAX(H51-I51,MIN(0))</f>
        <v>0</v>
      </c>
      <c r="T51" s="71"/>
      <c r="U51" s="72"/>
    </row>
    <row r="52" spans="1:21" x14ac:dyDescent="0.35">
      <c r="A52" s="68"/>
      <c r="B52" s="404" t="s">
        <v>59</v>
      </c>
      <c r="C52" s="112"/>
      <c r="D52" s="120">
        <v>0.4</v>
      </c>
      <c r="E52" s="121"/>
      <c r="F52" s="117"/>
      <c r="G52" s="65"/>
      <c r="H52" s="122" t="str">
        <f>IF(Q52=TRUE,11.2,"0,00 €")</f>
        <v>0,00 €</v>
      </c>
      <c r="I52" s="418"/>
      <c r="J52" s="59"/>
      <c r="K52" s="59"/>
      <c r="M52" s="60"/>
      <c r="O52" s="60"/>
      <c r="Q52" s="69" t="b">
        <v>0</v>
      </c>
      <c r="R52" s="70"/>
      <c r="S52" s="70">
        <f>MAX(H52-I52,MIN(0))</f>
        <v>0</v>
      </c>
      <c r="T52" s="71"/>
      <c r="U52" s="72"/>
    </row>
    <row r="53" spans="1:21" x14ac:dyDescent="0.35">
      <c r="A53" s="68"/>
      <c r="B53" s="404"/>
      <c r="C53" s="112"/>
      <c r="D53" s="120"/>
      <c r="E53" s="121"/>
      <c r="F53" s="114"/>
      <c r="H53" s="115"/>
      <c r="I53" s="419" t="s">
        <v>90</v>
      </c>
      <c r="J53" s="59"/>
      <c r="K53" s="107">
        <f>MIN(T54,MAX(K29))</f>
        <v>0</v>
      </c>
      <c r="M53" s="60"/>
      <c r="O53" s="60"/>
      <c r="Q53" s="72"/>
      <c r="R53" s="70"/>
      <c r="S53" s="70"/>
      <c r="T53" s="71"/>
      <c r="U53" s="72"/>
    </row>
    <row r="54" spans="1:21" x14ac:dyDescent="0.35">
      <c r="A54" s="43"/>
      <c r="B54" s="420"/>
      <c r="C54" s="421"/>
      <c r="D54" s="421"/>
      <c r="E54" s="421"/>
      <c r="F54" s="421"/>
      <c r="G54" s="422"/>
      <c r="H54" s="423"/>
      <c r="I54" s="424"/>
      <c r="J54" s="59"/>
      <c r="K54" s="97"/>
      <c r="M54" s="60"/>
      <c r="O54" s="60"/>
      <c r="Q54" s="73"/>
      <c r="R54" s="73"/>
      <c r="S54" s="70">
        <f>SUM(S50:S52)</f>
        <v>0</v>
      </c>
      <c r="T54" s="70">
        <f>MIN(S54,MAX(H28))</f>
        <v>0</v>
      </c>
      <c r="U54" s="74"/>
    </row>
    <row r="55" spans="1:21" x14ac:dyDescent="0.35">
      <c r="A55" s="43"/>
      <c r="B55" s="42"/>
      <c r="C55" s="42"/>
      <c r="D55" s="42"/>
      <c r="E55" s="42"/>
      <c r="F55" s="42"/>
      <c r="G55" s="42"/>
      <c r="H55" s="42"/>
      <c r="I55" s="123"/>
      <c r="J55" s="59"/>
      <c r="K55" s="124"/>
      <c r="M55" s="60"/>
      <c r="O55" s="60"/>
      <c r="Q55" s="73"/>
      <c r="R55" s="73"/>
      <c r="S55" s="73"/>
      <c r="T55" s="73"/>
      <c r="U55" s="73"/>
    </row>
    <row r="56" spans="1:21" ht="10" customHeight="1" x14ac:dyDescent="0.35">
      <c r="B56" s="151"/>
      <c r="C56" s="101"/>
      <c r="D56" s="101"/>
      <c r="E56" s="101"/>
      <c r="F56" s="101"/>
      <c r="G56" s="101"/>
      <c r="H56" s="101"/>
      <c r="I56" s="103"/>
      <c r="J56" s="59"/>
      <c r="K56" s="59"/>
      <c r="M56" s="60"/>
      <c r="O56" s="60"/>
      <c r="Q56" s="73"/>
      <c r="R56" s="73"/>
      <c r="S56" s="73"/>
      <c r="T56" s="73"/>
      <c r="U56" s="73"/>
    </row>
    <row r="57" spans="1:21" x14ac:dyDescent="0.35">
      <c r="B57" s="146" t="s">
        <v>24</v>
      </c>
      <c r="C57" s="105"/>
      <c r="I57" s="104"/>
      <c r="J57" s="59"/>
      <c r="K57" s="59"/>
      <c r="M57" s="60"/>
      <c r="O57" s="60"/>
      <c r="Q57" s="73"/>
      <c r="R57" s="73"/>
      <c r="S57" s="73"/>
      <c r="T57" s="73"/>
      <c r="U57" s="73"/>
    </row>
    <row r="58" spans="1:21" x14ac:dyDescent="0.35">
      <c r="B58" s="43"/>
      <c r="I58" s="104"/>
      <c r="J58" s="59"/>
      <c r="K58" s="59"/>
      <c r="M58" s="60"/>
      <c r="O58" s="60"/>
      <c r="Q58" s="73"/>
      <c r="R58" s="75"/>
      <c r="S58" s="125"/>
      <c r="T58" s="73"/>
      <c r="U58" s="73"/>
    </row>
    <row r="59" spans="1:21" ht="15.75" customHeight="1" x14ac:dyDescent="0.35">
      <c r="B59" s="586"/>
      <c r="C59" s="587"/>
      <c r="D59" s="587"/>
      <c r="E59" s="587"/>
      <c r="F59" s="588"/>
      <c r="H59" s="52" t="s">
        <v>21</v>
      </c>
      <c r="I59" s="145"/>
      <c r="J59" s="59"/>
      <c r="K59" s="59"/>
      <c r="M59" s="149"/>
      <c r="O59" s="60"/>
    </row>
    <row r="60" spans="1:21" x14ac:dyDescent="0.35">
      <c r="B60" s="43"/>
      <c r="E60" s="40" t="s">
        <v>5</v>
      </c>
      <c r="I60" s="104"/>
      <c r="J60" s="59"/>
      <c r="K60" s="59"/>
      <c r="M60" s="60"/>
      <c r="O60" s="60"/>
    </row>
    <row r="61" spans="1:21" ht="15.75" customHeight="1" x14ac:dyDescent="0.35">
      <c r="B61" s="586"/>
      <c r="C61" s="587"/>
      <c r="D61" s="587"/>
      <c r="E61" s="587"/>
      <c r="F61" s="588"/>
      <c r="H61" s="52" t="s">
        <v>21</v>
      </c>
      <c r="I61" s="145"/>
      <c r="J61" s="59"/>
      <c r="K61" s="59"/>
      <c r="M61" s="149"/>
      <c r="O61" s="60"/>
    </row>
    <row r="62" spans="1:21" x14ac:dyDescent="0.35">
      <c r="B62" s="43"/>
      <c r="D62" s="40" t="s">
        <v>5</v>
      </c>
      <c r="I62" s="104"/>
      <c r="J62" s="59"/>
      <c r="K62" s="59"/>
      <c r="M62" s="60"/>
      <c r="O62" s="60"/>
    </row>
    <row r="63" spans="1:21" ht="15.75" customHeight="1" x14ac:dyDescent="0.35">
      <c r="B63" s="586"/>
      <c r="C63" s="587"/>
      <c r="D63" s="587"/>
      <c r="E63" s="587"/>
      <c r="F63" s="588"/>
      <c r="H63" s="52" t="s">
        <v>21</v>
      </c>
      <c r="I63" s="145"/>
      <c r="J63" s="59"/>
      <c r="K63" s="107"/>
      <c r="L63" s="108"/>
      <c r="M63" s="149"/>
      <c r="N63" s="108"/>
      <c r="O63" s="109"/>
    </row>
    <row r="64" spans="1:21" ht="19.5" customHeight="1" x14ac:dyDescent="0.35">
      <c r="B64" s="67"/>
      <c r="C64" s="42"/>
      <c r="D64" s="42"/>
      <c r="E64" s="42"/>
      <c r="F64" s="42"/>
      <c r="G64" s="42"/>
      <c r="H64" s="152"/>
      <c r="I64" s="153"/>
      <c r="J64" s="59"/>
      <c r="K64" s="107">
        <f>+I59+I61+I63</f>
        <v>0</v>
      </c>
      <c r="L64" s="108"/>
      <c r="M64" s="109"/>
      <c r="N64" s="108"/>
      <c r="O64" s="109"/>
    </row>
    <row r="65" spans="1:17" ht="15" customHeight="1" x14ac:dyDescent="0.35">
      <c r="B65" s="101"/>
      <c r="C65" s="101"/>
      <c r="D65" s="101"/>
      <c r="E65" s="101"/>
      <c r="F65" s="101"/>
      <c r="G65" s="101"/>
      <c r="H65" s="101"/>
      <c r="I65" s="101"/>
      <c r="J65" s="59"/>
      <c r="K65" s="59"/>
      <c r="M65" s="60"/>
      <c r="O65" s="60"/>
    </row>
    <row r="66" spans="1:17" ht="15" customHeight="1" x14ac:dyDescent="0.35">
      <c r="B66" s="397"/>
      <c r="C66" s="398"/>
      <c r="D66" s="398"/>
      <c r="E66" s="398"/>
      <c r="F66" s="398"/>
      <c r="G66" s="398"/>
      <c r="H66" s="398"/>
      <c r="I66" s="399"/>
      <c r="J66" s="59"/>
      <c r="K66" s="59"/>
      <c r="M66" s="60"/>
      <c r="O66" s="60"/>
    </row>
    <row r="67" spans="1:17" x14ac:dyDescent="0.35">
      <c r="B67" s="400" t="s">
        <v>147</v>
      </c>
      <c r="I67" s="401"/>
      <c r="J67" s="59"/>
      <c r="K67" s="59"/>
      <c r="M67" s="60"/>
      <c r="O67" s="60"/>
    </row>
    <row r="68" spans="1:17" x14ac:dyDescent="0.35">
      <c r="A68" s="68"/>
      <c r="B68" s="402"/>
      <c r="C68" s="73"/>
      <c r="D68" s="73"/>
      <c r="E68" s="73"/>
      <c r="F68" s="73"/>
      <c r="G68" s="73"/>
      <c r="H68" s="75"/>
      <c r="I68" s="401"/>
      <c r="J68" s="59"/>
      <c r="K68" s="59"/>
      <c r="M68" s="60"/>
      <c r="O68" s="60"/>
    </row>
    <row r="69" spans="1:17" ht="20.149999999999999" customHeight="1" x14ac:dyDescent="0.35">
      <c r="A69" s="68"/>
      <c r="B69" s="589" t="s">
        <v>181</v>
      </c>
      <c r="C69" s="590"/>
      <c r="D69" s="590"/>
      <c r="E69" s="590"/>
      <c r="F69" s="590"/>
      <c r="G69" s="590"/>
      <c r="H69" s="591"/>
      <c r="I69" s="401"/>
      <c r="J69" s="59"/>
      <c r="K69" s="59"/>
      <c r="M69" s="60"/>
      <c r="O69" s="60"/>
      <c r="Q69" s="76" t="b">
        <v>0</v>
      </c>
    </row>
    <row r="70" spans="1:17" x14ac:dyDescent="0.35">
      <c r="A70" s="68"/>
      <c r="B70" s="402"/>
      <c r="C70" s="73"/>
      <c r="D70" s="73"/>
      <c r="E70" s="73"/>
      <c r="F70" s="73"/>
      <c r="G70" s="73"/>
      <c r="H70" s="75"/>
      <c r="I70" s="401"/>
      <c r="J70" s="59"/>
      <c r="K70" s="59"/>
      <c r="M70" s="60"/>
      <c r="O70" s="60"/>
    </row>
    <row r="71" spans="1:17" x14ac:dyDescent="0.35">
      <c r="A71" s="68"/>
      <c r="B71" s="403" t="s">
        <v>87</v>
      </c>
      <c r="C71" s="73"/>
      <c r="D71" s="126"/>
      <c r="E71" s="73"/>
      <c r="F71" s="114"/>
      <c r="G71" s="127"/>
      <c r="H71" s="128" t="str">
        <f>IF(Q71=TRUE,2.37,"")</f>
        <v/>
      </c>
      <c r="I71" s="401"/>
      <c r="J71" s="59"/>
      <c r="K71" s="59"/>
      <c r="M71" s="60"/>
      <c r="O71" s="60"/>
      <c r="Q71" s="76" t="b">
        <v>0</v>
      </c>
    </row>
    <row r="72" spans="1:17" x14ac:dyDescent="0.35">
      <c r="A72" s="68"/>
      <c r="B72" s="403" t="s">
        <v>58</v>
      </c>
      <c r="C72" s="73"/>
      <c r="D72" s="126"/>
      <c r="E72" s="73"/>
      <c r="F72" s="114"/>
      <c r="G72" s="127"/>
      <c r="H72" s="128" t="str">
        <f>IF(Q72=TRUE,4.57,"")</f>
        <v/>
      </c>
      <c r="I72" s="401"/>
      <c r="J72" s="59"/>
      <c r="K72" s="59"/>
      <c r="M72" s="60"/>
      <c r="O72" s="60"/>
      <c r="Q72" s="76" t="b">
        <v>0</v>
      </c>
    </row>
    <row r="73" spans="1:17" x14ac:dyDescent="0.35">
      <c r="A73" s="68"/>
      <c r="B73" s="404" t="s">
        <v>59</v>
      </c>
      <c r="C73" s="73"/>
      <c r="D73" s="126"/>
      <c r="E73" s="121"/>
      <c r="F73" s="114"/>
      <c r="G73" s="129"/>
      <c r="H73" s="130" t="str">
        <f>IF(Q73=TRUE,4.57,"")</f>
        <v/>
      </c>
      <c r="I73" s="401"/>
      <c r="J73" s="59"/>
      <c r="K73" s="59"/>
      <c r="M73" s="60"/>
      <c r="O73" s="60"/>
      <c r="Q73" s="76" t="b">
        <v>0</v>
      </c>
    </row>
    <row r="74" spans="1:17" ht="4.5" customHeight="1" x14ac:dyDescent="0.35">
      <c r="A74" s="68"/>
      <c r="B74" s="404"/>
      <c r="C74" s="120"/>
      <c r="D74" s="131"/>
      <c r="E74" s="131"/>
      <c r="F74" s="131"/>
      <c r="G74" s="129"/>
      <c r="H74" s="132"/>
      <c r="I74" s="405"/>
      <c r="J74" s="59"/>
      <c r="K74" s="59"/>
      <c r="M74" s="60"/>
      <c r="O74" s="60"/>
    </row>
    <row r="75" spans="1:17" x14ac:dyDescent="0.35">
      <c r="A75" s="68"/>
      <c r="B75" s="403" t="s">
        <v>60</v>
      </c>
      <c r="C75" s="73" t="s">
        <v>5</v>
      </c>
      <c r="D75" s="73"/>
      <c r="E75" s="73"/>
      <c r="F75" s="73"/>
      <c r="G75" s="133"/>
      <c r="H75" s="134">
        <f>MIN("10,43",SUM(H71:H73))</f>
        <v>0</v>
      </c>
      <c r="I75" s="401"/>
      <c r="J75" s="59"/>
      <c r="K75" s="107" t="str">
        <f>IF(Q69=TRUE,-H75,"")</f>
        <v/>
      </c>
      <c r="M75" s="60"/>
      <c r="O75" s="60"/>
    </row>
    <row r="76" spans="1:17" ht="15" customHeight="1" x14ac:dyDescent="0.35">
      <c r="A76" s="68"/>
      <c r="B76" s="618" t="s">
        <v>5</v>
      </c>
      <c r="C76" s="619"/>
      <c r="D76" s="619"/>
      <c r="E76" s="619"/>
      <c r="F76" s="406"/>
      <c r="G76" s="407"/>
      <c r="H76" s="408"/>
      <c r="I76" s="409"/>
      <c r="J76" s="59"/>
      <c r="K76" s="59"/>
      <c r="M76" s="60"/>
      <c r="O76" s="60"/>
    </row>
    <row r="77" spans="1:17" ht="4.5" customHeight="1" x14ac:dyDescent="0.35">
      <c r="A77" s="68"/>
      <c r="B77" s="135"/>
      <c r="C77" s="135"/>
      <c r="D77" s="135"/>
      <c r="E77" s="135"/>
      <c r="F77" s="73"/>
      <c r="G77" s="112"/>
      <c r="H77" s="136"/>
      <c r="J77" s="59"/>
      <c r="K77" s="59"/>
      <c r="M77" s="60"/>
      <c r="O77" s="60"/>
    </row>
    <row r="78" spans="1:17" ht="16" thickBot="1" x14ac:dyDescent="0.4">
      <c r="A78" s="396"/>
      <c r="B78" s="137"/>
      <c r="C78" s="137"/>
      <c r="D78" s="137"/>
      <c r="E78" s="137"/>
      <c r="F78" s="137"/>
      <c r="G78" s="137"/>
      <c r="H78" s="137"/>
      <c r="I78" s="137"/>
      <c r="J78" s="78"/>
      <c r="K78" s="59"/>
      <c r="M78" s="60"/>
      <c r="O78" s="60"/>
    </row>
    <row r="79" spans="1:17" x14ac:dyDescent="0.35">
      <c r="A79" s="59"/>
      <c r="D79" s="138"/>
      <c r="K79" s="77"/>
      <c r="M79" s="60"/>
      <c r="O79" s="60"/>
    </row>
    <row r="80" spans="1:17" x14ac:dyDescent="0.35">
      <c r="A80" s="59"/>
      <c r="B80" s="148"/>
      <c r="G80" s="594"/>
      <c r="H80" s="595"/>
      <c r="I80" s="47" t="s">
        <v>73</v>
      </c>
      <c r="K80" s="107">
        <f>IF(Q69=TRUE,K29+K43-K53+K64+K75,K29+K43-K53+K64)</f>
        <v>0</v>
      </c>
      <c r="L80" s="139"/>
      <c r="M80" s="140">
        <f>SUM(M25:M78)</f>
        <v>0</v>
      </c>
      <c r="N80" s="139"/>
      <c r="O80" s="141"/>
    </row>
    <row r="81" spans="1:15" ht="5.15" customHeight="1" x14ac:dyDescent="0.35">
      <c r="A81" s="59"/>
      <c r="G81" s="148"/>
      <c r="I81" s="47"/>
      <c r="K81" s="107"/>
      <c r="L81" s="139"/>
      <c r="M81" s="140"/>
      <c r="N81" s="139"/>
      <c r="O81" s="141"/>
    </row>
    <row r="82" spans="1:15" x14ac:dyDescent="0.35">
      <c r="A82" s="59"/>
      <c r="B82" s="148"/>
      <c r="G82" s="148"/>
      <c r="I82" s="47" t="s">
        <v>148</v>
      </c>
      <c r="K82" s="147"/>
      <c r="L82" s="139"/>
      <c r="M82" s="140"/>
      <c r="N82" s="139"/>
      <c r="O82" s="141"/>
    </row>
    <row r="83" spans="1:15" ht="5.15" customHeight="1" x14ac:dyDescent="0.35">
      <c r="A83" s="59"/>
      <c r="I83" s="47"/>
      <c r="K83" s="107"/>
      <c r="L83" s="139"/>
      <c r="M83" s="140"/>
      <c r="N83" s="139"/>
      <c r="O83" s="141"/>
    </row>
    <row r="84" spans="1:15" x14ac:dyDescent="0.35">
      <c r="A84" s="59"/>
      <c r="B84" s="148"/>
      <c r="I84" s="47" t="s">
        <v>150</v>
      </c>
      <c r="K84" s="107">
        <f>K80-K82</f>
        <v>0</v>
      </c>
      <c r="L84" s="139"/>
      <c r="M84" s="140"/>
      <c r="N84" s="139"/>
      <c r="O84" s="141"/>
    </row>
    <row r="85" spans="1:15" ht="16" thickBot="1" x14ac:dyDescent="0.4">
      <c r="A85" s="59"/>
      <c r="B85" s="137"/>
      <c r="C85" s="137"/>
      <c r="D85" s="137"/>
      <c r="E85" s="137"/>
      <c r="F85" s="137"/>
      <c r="G85" s="137"/>
      <c r="H85" s="137"/>
      <c r="I85" s="137"/>
      <c r="J85" s="137"/>
      <c r="K85" s="78"/>
      <c r="M85" s="79"/>
      <c r="O85" s="79"/>
    </row>
    <row r="86" spans="1:15" x14ac:dyDescent="0.35"/>
    <row r="88" spans="1:15" hidden="1" x14ac:dyDescent="0.35">
      <c r="B88" s="82"/>
      <c r="C88" s="82"/>
    </row>
    <row r="90" spans="1:15" ht="5.15" hidden="1" customHeight="1" x14ac:dyDescent="0.35"/>
    <row r="92" spans="1:15" ht="5.15" hidden="1" customHeight="1" x14ac:dyDescent="0.35"/>
    <row r="94" spans="1:15" hidden="1" x14ac:dyDescent="0.35">
      <c r="D94" s="80"/>
    </row>
  </sheetData>
  <sheetProtection algorithmName="SHA-512" hashValue="6ISeE7sBbNZKJbTjke7VxIrFWDv7eopz8AghoGXNT+3HVxYiqtTUlE97fbq6DGKS7Dl/FU0cudhjKguiJjT0wg==" saltValue="ZzdkZgU9kDwDwBJ29Ifq4w==" spinCount="100000" sheet="1" selectLockedCells="1"/>
  <mergeCells count="21">
    <mergeCell ref="G80:H80"/>
    <mergeCell ref="B1:O1"/>
    <mergeCell ref="B26:C26"/>
    <mergeCell ref="B47:G47"/>
    <mergeCell ref="D8:E8"/>
    <mergeCell ref="M6:O11"/>
    <mergeCell ref="D6:K6"/>
    <mergeCell ref="D17:K17"/>
    <mergeCell ref="D18:K18"/>
    <mergeCell ref="D13:E13"/>
    <mergeCell ref="D11:E11"/>
    <mergeCell ref="I13:J13"/>
    <mergeCell ref="M12:O13"/>
    <mergeCell ref="C22:G22"/>
    <mergeCell ref="B76:E76"/>
    <mergeCell ref="D42:F42"/>
    <mergeCell ref="B59:F59"/>
    <mergeCell ref="B61:F61"/>
    <mergeCell ref="B69:H69"/>
    <mergeCell ref="G49:H49"/>
    <mergeCell ref="B63:F63"/>
  </mergeCells>
  <phoneticPr fontId="0" type="noConversion"/>
  <dataValidations count="2">
    <dataValidation type="date" allowBlank="1" showInputMessage="1" showErrorMessage="1" errorTitle="Hinweis zur Eingabe" error="Sie haben ein Datum erfasst, welches nicht dem erforderlichen Datumsformat entspricht, z.B. 01.01.2026 oder außerhalb des Jahres 2026 liegt._x000a__x000a_Bitte berichtigen Sie Ihre Eingabe." sqref="D13:E13 D11:E11" xr:uid="{00000000-0002-0000-0400-000000000000}">
      <formula1>46023</formula1>
      <formula2>46389</formula2>
    </dataValidation>
    <dataValidation type="time" allowBlank="1" showInputMessage="1" showErrorMessage="1" errorTitle="Hinweis zur Eingabe" error="Bitte geben Sie die Uhrzeit mit Doppelpunkt ein; z.B. 15:00." sqref="G11 G13" xr:uid="{00000000-0002-0000-0400-000001000000}">
      <formula1>0</formula1>
      <formula2>0.999305555555556</formula2>
    </dataValidation>
  </dataValidations>
  <printOptions horizontalCentered="1" verticalCentered="1"/>
  <pageMargins left="0.59055118110236227" right="0.19685039370078741" top="0.19685039370078741" bottom="0.39370078740157483" header="0" footer="0.19685039370078741"/>
  <pageSetup paperSize="9" scale="47" orientation="portrait" verticalDpi="300" r:id="rId1"/>
  <headerFooter alignWithMargins="0">
    <oddFooter>&amp;C&amp;B</oddFooter>
  </headerFooter>
  <rowBreaks count="1" manualBreakCount="1">
    <brk id="27" max="14"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90" r:id="rId4" name="Kontrollkästchen 6">
              <controlPr locked="0" defaultSize="0" autoFill="0" autoLine="0" autoPict="0">
                <anchor moveWithCells="1">
                  <from>
                    <xdr:col>3</xdr:col>
                    <xdr:colOff>1371600</xdr:colOff>
                    <xdr:row>49</xdr:row>
                    <xdr:rowOff>12700</xdr:rowOff>
                  </from>
                  <to>
                    <xdr:col>4</xdr:col>
                    <xdr:colOff>260350</xdr:colOff>
                    <xdr:row>49</xdr:row>
                    <xdr:rowOff>190500</xdr:rowOff>
                  </to>
                </anchor>
              </controlPr>
            </control>
          </mc:Choice>
        </mc:AlternateContent>
        <mc:AlternateContent xmlns:mc="http://schemas.openxmlformats.org/markup-compatibility/2006">
          <mc:Choice Requires="x14">
            <control shapeId="16391" r:id="rId5" name="Kontrollkästchen 7">
              <controlPr locked="0" defaultSize="0" autoFill="0" autoLine="0" autoPict="0">
                <anchor moveWithCells="1">
                  <from>
                    <xdr:col>3</xdr:col>
                    <xdr:colOff>1371600</xdr:colOff>
                    <xdr:row>50</xdr:row>
                    <xdr:rowOff>19050</xdr:rowOff>
                  </from>
                  <to>
                    <xdr:col>4</xdr:col>
                    <xdr:colOff>260350</xdr:colOff>
                    <xdr:row>51</xdr:row>
                    <xdr:rowOff>19050</xdr:rowOff>
                  </to>
                </anchor>
              </controlPr>
            </control>
          </mc:Choice>
        </mc:AlternateContent>
        <mc:AlternateContent xmlns:mc="http://schemas.openxmlformats.org/markup-compatibility/2006">
          <mc:Choice Requires="x14">
            <control shapeId="16392" r:id="rId6" name="Kontrollkästchen 8">
              <controlPr locked="0" defaultSize="0" autoFill="0" autoLine="0" autoPict="0">
                <anchor moveWithCells="1">
                  <from>
                    <xdr:col>3</xdr:col>
                    <xdr:colOff>1371600</xdr:colOff>
                    <xdr:row>51</xdr:row>
                    <xdr:rowOff>19050</xdr:rowOff>
                  </from>
                  <to>
                    <xdr:col>4</xdr:col>
                    <xdr:colOff>266700</xdr:colOff>
                    <xdr:row>52</xdr:row>
                    <xdr:rowOff>19050</xdr:rowOff>
                  </to>
                </anchor>
              </controlPr>
            </control>
          </mc:Choice>
        </mc:AlternateContent>
        <mc:AlternateContent xmlns:mc="http://schemas.openxmlformats.org/markup-compatibility/2006">
          <mc:Choice Requires="x14">
            <control shapeId="16389" r:id="rId7" name="Kontrollkästchen 5">
              <controlPr locked="0" defaultSize="0" autoFill="0" autoLine="0" autoPict="0">
                <anchor moveWithCells="1" sizeWithCells="1">
                  <from>
                    <xdr:col>7</xdr:col>
                    <xdr:colOff>1066800</xdr:colOff>
                    <xdr:row>67</xdr:row>
                    <xdr:rowOff>127000</xdr:rowOff>
                  </from>
                  <to>
                    <xdr:col>7</xdr:col>
                    <xdr:colOff>1485900</xdr:colOff>
                    <xdr:row>69</xdr:row>
                    <xdr:rowOff>133350</xdr:rowOff>
                  </to>
                </anchor>
              </controlPr>
            </control>
          </mc:Choice>
        </mc:AlternateContent>
        <mc:AlternateContent xmlns:mc="http://schemas.openxmlformats.org/markup-compatibility/2006">
          <mc:Choice Requires="x14">
            <control shapeId="16387" r:id="rId8" name="Kontrollkästchen 3">
              <controlPr locked="0" defaultSize="0" autoFill="0" autoLine="0" autoPict="0">
                <anchor moveWithCells="1" sizeWithCells="1">
                  <from>
                    <xdr:col>1</xdr:col>
                    <xdr:colOff>1746250</xdr:colOff>
                    <xdr:row>72</xdr:row>
                    <xdr:rowOff>38100</xdr:rowOff>
                  </from>
                  <to>
                    <xdr:col>1</xdr:col>
                    <xdr:colOff>2038350</xdr:colOff>
                    <xdr:row>73</xdr:row>
                    <xdr:rowOff>12700</xdr:rowOff>
                  </to>
                </anchor>
              </controlPr>
            </control>
          </mc:Choice>
        </mc:AlternateContent>
        <mc:AlternateContent xmlns:mc="http://schemas.openxmlformats.org/markup-compatibility/2006">
          <mc:Choice Requires="x14">
            <control shapeId="16386" r:id="rId9" name="Kontrollkästchen 2">
              <controlPr locked="0" defaultSize="0" autoFill="0" autoLine="0" autoPict="0">
                <anchor moveWithCells="1" sizeWithCells="1">
                  <from>
                    <xdr:col>1</xdr:col>
                    <xdr:colOff>1746250</xdr:colOff>
                    <xdr:row>71</xdr:row>
                    <xdr:rowOff>12700</xdr:rowOff>
                  </from>
                  <to>
                    <xdr:col>1</xdr:col>
                    <xdr:colOff>2032000</xdr:colOff>
                    <xdr:row>72</xdr:row>
                    <xdr:rowOff>0</xdr:rowOff>
                  </to>
                </anchor>
              </controlPr>
            </control>
          </mc:Choice>
        </mc:AlternateContent>
        <mc:AlternateContent xmlns:mc="http://schemas.openxmlformats.org/markup-compatibility/2006">
          <mc:Choice Requires="x14">
            <control shapeId="16388" r:id="rId10" name="Kontrollkästchen 4">
              <controlPr locked="0" defaultSize="0" autoFill="0" autoLine="0" autoPict="0">
                <anchor moveWithCells="1" sizeWithCells="1">
                  <from>
                    <xdr:col>1</xdr:col>
                    <xdr:colOff>1733550</xdr:colOff>
                    <xdr:row>69</xdr:row>
                    <xdr:rowOff>203200</xdr:rowOff>
                  </from>
                  <to>
                    <xdr:col>1</xdr:col>
                    <xdr:colOff>2032000</xdr:colOff>
                    <xdr:row>71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46"/>
  <sheetViews>
    <sheetView showGridLines="0" showRowColHeaders="0" zoomScale="90" zoomScaleNormal="90" zoomScaleSheetLayoutView="100" workbookViewId="0">
      <selection activeCell="C4" sqref="C4:J4"/>
    </sheetView>
  </sheetViews>
  <sheetFormatPr baseColWidth="10" defaultColWidth="0" defaultRowHeight="0" customHeight="1" zeroHeight="1" x14ac:dyDescent="0.25"/>
  <cols>
    <col min="1" max="1" width="1.7265625" style="433" customWidth="1"/>
    <col min="2" max="2" width="50.7265625" style="433" customWidth="1"/>
    <col min="3" max="3" width="25.7265625" style="433" customWidth="1"/>
    <col min="4" max="4" width="12.7265625" style="433" customWidth="1"/>
    <col min="5" max="5" width="8.7265625" style="433" customWidth="1"/>
    <col min="6" max="6" width="15.7265625" style="433" customWidth="1"/>
    <col min="7" max="8" width="16.7265625" style="433" customWidth="1"/>
    <col min="9" max="9" width="2.453125" style="433" customWidth="1"/>
    <col min="10" max="10" width="14.453125" style="433" customWidth="1"/>
    <col min="11" max="11" width="1.7265625" style="433" customWidth="1"/>
    <col min="12" max="12" width="17.1796875" style="433" customWidth="1"/>
    <col min="13" max="13" width="1.26953125" style="433" customWidth="1"/>
    <col min="14" max="14" width="14.453125" style="433" customWidth="1"/>
    <col min="15" max="15" width="1.7265625" style="433" customWidth="1"/>
    <col min="16" max="16" width="27" style="433" hidden="1" customWidth="1"/>
    <col min="17" max="17" width="16" style="433" hidden="1" customWidth="1"/>
    <col min="18" max="18" width="18.1796875" style="433" hidden="1" customWidth="1"/>
    <col min="19" max="16384" width="16" style="433" hidden="1"/>
  </cols>
  <sheetData>
    <row r="1" spans="2:19" ht="35.15" customHeight="1" x14ac:dyDescent="0.25">
      <c r="B1" s="623" t="s">
        <v>206</v>
      </c>
      <c r="C1" s="568"/>
      <c r="D1" s="568"/>
      <c r="E1" s="568"/>
      <c r="F1" s="568"/>
      <c r="G1" s="568"/>
      <c r="H1" s="568"/>
      <c r="I1" s="568"/>
      <c r="J1" s="568"/>
      <c r="K1" s="568"/>
      <c r="L1" s="568"/>
      <c r="M1" s="568"/>
      <c r="N1" s="568"/>
    </row>
    <row r="2" spans="2:19" ht="32.25" customHeight="1" x14ac:dyDescent="0.25"/>
    <row r="3" spans="2:19" ht="25.5" customHeight="1" x14ac:dyDescent="0.25">
      <c r="B3" s="434"/>
      <c r="C3" s="435"/>
      <c r="D3" s="435"/>
      <c r="E3" s="435"/>
      <c r="F3" s="435"/>
      <c r="G3" s="435"/>
      <c r="H3" s="435"/>
      <c r="I3" s="435"/>
      <c r="J3" s="436"/>
    </row>
    <row r="4" spans="2:19" ht="25.15" customHeight="1" x14ac:dyDescent="0.25">
      <c r="B4" s="515" t="s">
        <v>186</v>
      </c>
      <c r="C4" s="636"/>
      <c r="D4" s="636"/>
      <c r="E4" s="636"/>
      <c r="F4" s="636"/>
      <c r="G4" s="636"/>
      <c r="H4" s="636"/>
      <c r="I4" s="636"/>
      <c r="J4" s="636"/>
      <c r="K4" s="449"/>
      <c r="L4" s="449"/>
      <c r="M4" s="449"/>
      <c r="N4" s="449"/>
    </row>
    <row r="5" spans="2:19" ht="15.5" x14ac:dyDescent="0.25">
      <c r="B5" s="516"/>
      <c r="C5" s="450"/>
      <c r="D5" s="450"/>
      <c r="E5" s="450"/>
      <c r="F5" s="450"/>
      <c r="G5" s="450"/>
      <c r="H5" s="450"/>
      <c r="I5" s="450"/>
      <c r="J5" s="451"/>
      <c r="K5" s="449"/>
      <c r="L5" s="449"/>
      <c r="M5" s="449"/>
      <c r="N5" s="449"/>
    </row>
    <row r="6" spans="2:19" ht="15.5" x14ac:dyDescent="0.25">
      <c r="B6" s="452"/>
      <c r="C6" s="452"/>
      <c r="D6" s="452"/>
      <c r="E6" s="452"/>
      <c r="F6" s="452"/>
      <c r="G6" s="452"/>
      <c r="H6" s="452"/>
      <c r="I6" s="452"/>
      <c r="J6" s="453"/>
      <c r="K6" s="449"/>
      <c r="L6" s="449"/>
      <c r="M6" s="449"/>
      <c r="N6" s="449"/>
    </row>
    <row r="7" spans="2:19" ht="15.5" x14ac:dyDescent="0.25">
      <c r="B7" s="449"/>
      <c r="C7" s="637" t="s">
        <v>1</v>
      </c>
      <c r="D7" s="637"/>
      <c r="E7" s="449"/>
      <c r="F7" s="456" t="s">
        <v>2</v>
      </c>
      <c r="G7" s="456"/>
      <c r="H7" s="478" t="s">
        <v>3</v>
      </c>
      <c r="I7" s="464"/>
      <c r="J7" s="454"/>
      <c r="K7" s="449"/>
      <c r="L7" s="449"/>
      <c r="M7" s="449"/>
      <c r="N7" s="449"/>
    </row>
    <row r="8" spans="2:19" ht="7.15" customHeight="1" x14ac:dyDescent="0.25">
      <c r="B8" s="449"/>
      <c r="C8" s="450"/>
      <c r="D8" s="455"/>
      <c r="E8" s="449"/>
      <c r="F8" s="455"/>
      <c r="G8" s="456"/>
      <c r="H8" s="457"/>
      <c r="I8" s="450"/>
      <c r="J8" s="454"/>
      <c r="K8" s="449"/>
      <c r="L8" s="449"/>
      <c r="M8" s="449"/>
      <c r="N8" s="449"/>
    </row>
    <row r="9" spans="2:19" ht="7.15" customHeight="1" x14ac:dyDescent="0.25">
      <c r="B9" s="449"/>
      <c r="C9" s="449"/>
      <c r="D9" s="458"/>
      <c r="E9" s="449"/>
      <c r="F9" s="458"/>
      <c r="G9" s="458"/>
      <c r="H9" s="449"/>
      <c r="I9" s="449"/>
      <c r="J9" s="454"/>
      <c r="K9" s="449"/>
      <c r="L9" s="449"/>
      <c r="M9" s="449"/>
      <c r="N9" s="449"/>
    </row>
    <row r="10" spans="2:19" ht="19.899999999999999" customHeight="1" x14ac:dyDescent="0.25">
      <c r="B10" s="477" t="s">
        <v>4</v>
      </c>
      <c r="C10" s="638"/>
      <c r="D10" s="638"/>
      <c r="E10" s="449"/>
      <c r="F10" s="518"/>
      <c r="G10" s="479"/>
      <c r="H10" s="449"/>
      <c r="I10" s="480" t="s">
        <v>86</v>
      </c>
      <c r="J10" s="481" t="str">
        <f>IF(OR(C10="",C12=""),"",IF(AND(F10=TIME(0,0,0),F12=TIME(0,0,0)),+C12-C10,+C12-C10+1))</f>
        <v/>
      </c>
      <c r="K10" s="458"/>
      <c r="L10" s="458"/>
      <c r="M10" s="449"/>
      <c r="N10" s="458"/>
      <c r="Q10" s="437" t="s">
        <v>5</v>
      </c>
    </row>
    <row r="11" spans="2:19" ht="19.899999999999999" customHeight="1" x14ac:dyDescent="0.25">
      <c r="B11" s="449"/>
      <c r="C11" s="449"/>
      <c r="D11" s="459"/>
      <c r="E11" s="449"/>
      <c r="F11" s="460"/>
      <c r="G11" s="449"/>
      <c r="H11" s="449"/>
      <c r="I11" s="480"/>
      <c r="J11" s="482"/>
      <c r="K11" s="483"/>
      <c r="L11" s="483"/>
      <c r="M11" s="449"/>
      <c r="N11" s="483"/>
      <c r="Q11" s="437" t="s">
        <v>139</v>
      </c>
      <c r="R11" s="438"/>
    </row>
    <row r="12" spans="2:19" ht="19.899999999999999" customHeight="1" x14ac:dyDescent="0.25">
      <c r="B12" s="477" t="s">
        <v>6</v>
      </c>
      <c r="C12" s="638"/>
      <c r="D12" s="638"/>
      <c r="E12" s="449"/>
      <c r="F12" s="518"/>
      <c r="G12" s="479"/>
      <c r="H12" s="449"/>
      <c r="I12" s="480"/>
      <c r="J12" s="482"/>
      <c r="K12" s="483"/>
      <c r="L12" s="639" t="str">
        <f>IF(OR(C12&gt;C10,C12=""),"","falsches Datum")</f>
        <v/>
      </c>
      <c r="M12" s="639"/>
      <c r="N12" s="639"/>
      <c r="Q12" s="437" t="s">
        <v>140</v>
      </c>
      <c r="R12" s="433" t="s">
        <v>141</v>
      </c>
    </row>
    <row r="13" spans="2:19" ht="15.5" x14ac:dyDescent="0.25">
      <c r="B13" s="450"/>
      <c r="C13" s="450"/>
      <c r="D13" s="450"/>
      <c r="E13" s="450"/>
      <c r="F13" s="450"/>
      <c r="G13" s="450"/>
      <c r="H13" s="450"/>
      <c r="I13" s="450"/>
      <c r="J13" s="451"/>
      <c r="K13" s="449"/>
      <c r="L13" s="449"/>
      <c r="M13" s="449"/>
      <c r="N13" s="449"/>
      <c r="Q13" s="439">
        <v>0.99930555555555556</v>
      </c>
      <c r="R13" s="440"/>
      <c r="S13" s="440"/>
    </row>
    <row r="14" spans="2:19" ht="15.5" x14ac:dyDescent="0.25">
      <c r="B14" s="517"/>
      <c r="C14" s="461"/>
      <c r="D14" s="461"/>
      <c r="E14" s="461"/>
      <c r="F14" s="461"/>
      <c r="G14" s="461"/>
      <c r="H14" s="461"/>
      <c r="I14" s="461"/>
      <c r="J14" s="462"/>
      <c r="K14" s="449"/>
      <c r="L14" s="449"/>
      <c r="M14" s="449"/>
      <c r="N14" s="449"/>
    </row>
    <row r="15" spans="2:19" ht="15.5" x14ac:dyDescent="0.25">
      <c r="B15" s="624" t="s">
        <v>185</v>
      </c>
      <c r="C15" s="640"/>
      <c r="D15" s="640"/>
      <c r="E15" s="640"/>
      <c r="F15" s="640"/>
      <c r="G15" s="640"/>
      <c r="H15" s="640"/>
      <c r="I15" s="640"/>
      <c r="J15" s="641"/>
      <c r="K15" s="449"/>
      <c r="L15" s="449"/>
      <c r="M15" s="449"/>
      <c r="N15" s="449"/>
    </row>
    <row r="16" spans="2:19" ht="15.5" x14ac:dyDescent="0.25">
      <c r="B16" s="625"/>
      <c r="C16" s="630"/>
      <c r="D16" s="631"/>
      <c r="E16" s="631"/>
      <c r="F16" s="631"/>
      <c r="G16" s="631"/>
      <c r="H16" s="631"/>
      <c r="I16" s="631"/>
      <c r="J16" s="632"/>
      <c r="K16" s="449"/>
      <c r="L16" s="449"/>
      <c r="M16" s="449"/>
      <c r="N16" s="449"/>
    </row>
    <row r="17" spans="2:14" ht="15.5" x14ac:dyDescent="0.25">
      <c r="B17" s="516"/>
      <c r="C17" s="450"/>
      <c r="D17" s="450"/>
      <c r="E17" s="450"/>
      <c r="F17" s="450"/>
      <c r="G17" s="450"/>
      <c r="H17" s="450"/>
      <c r="I17" s="450"/>
      <c r="J17" s="451"/>
      <c r="K17" s="449"/>
      <c r="L17" s="449"/>
      <c r="M17" s="449"/>
      <c r="N17" s="449"/>
    </row>
    <row r="18" spans="2:14" ht="16" thickBot="1" x14ac:dyDescent="0.3">
      <c r="B18" s="449"/>
      <c r="C18" s="449"/>
      <c r="D18" s="449"/>
      <c r="E18" s="449"/>
      <c r="F18" s="449"/>
      <c r="G18" s="449"/>
      <c r="H18" s="449"/>
      <c r="I18" s="449"/>
      <c r="J18" s="463"/>
      <c r="K18" s="449"/>
      <c r="L18" s="449"/>
      <c r="M18" s="449"/>
      <c r="N18" s="449"/>
    </row>
    <row r="19" spans="2:14" ht="15.5" x14ac:dyDescent="0.25">
      <c r="B19" s="449"/>
      <c r="C19" s="464"/>
      <c r="D19" s="464"/>
      <c r="E19" s="464"/>
      <c r="F19" s="464"/>
      <c r="G19" s="464"/>
      <c r="H19" s="464"/>
      <c r="I19" s="465"/>
      <c r="J19" s="466"/>
      <c r="K19" s="458"/>
      <c r="L19" s="467"/>
      <c r="M19" s="449"/>
      <c r="N19" s="467"/>
    </row>
    <row r="20" spans="2:14" ht="15.5" x14ac:dyDescent="0.35">
      <c r="B20" s="449"/>
      <c r="C20" s="633" t="s">
        <v>144</v>
      </c>
      <c r="D20" s="634"/>
      <c r="E20" s="634"/>
      <c r="F20" s="635"/>
      <c r="G20" s="464"/>
      <c r="H20" s="464"/>
      <c r="I20" s="468"/>
      <c r="J20" s="484" t="s">
        <v>9</v>
      </c>
      <c r="K20" s="485"/>
      <c r="L20" s="486" t="s">
        <v>83</v>
      </c>
      <c r="M20" s="449"/>
      <c r="N20" s="487" t="s">
        <v>55</v>
      </c>
    </row>
    <row r="21" spans="2:14" ht="15.5" x14ac:dyDescent="0.25">
      <c r="B21" s="449"/>
      <c r="C21" s="449"/>
      <c r="D21" s="449"/>
      <c r="E21" s="449"/>
      <c r="F21" s="449"/>
      <c r="G21" s="449"/>
      <c r="H21" s="449"/>
      <c r="I21" s="465"/>
      <c r="J21" s="465"/>
      <c r="K21" s="449"/>
      <c r="L21" s="487" t="s">
        <v>84</v>
      </c>
      <c r="M21" s="449"/>
      <c r="N21" s="469"/>
    </row>
    <row r="22" spans="2:14" ht="15.5" x14ac:dyDescent="0.25">
      <c r="B22" s="517"/>
      <c r="C22" s="452"/>
      <c r="D22" s="452"/>
      <c r="E22" s="452"/>
      <c r="F22" s="452"/>
      <c r="G22" s="452"/>
      <c r="H22" s="453"/>
      <c r="I22" s="465"/>
      <c r="J22" s="465"/>
      <c r="K22" s="449"/>
      <c r="L22" s="487" t="s">
        <v>85</v>
      </c>
      <c r="M22" s="449"/>
      <c r="N22" s="469"/>
    </row>
    <row r="23" spans="2:14" ht="15.5" x14ac:dyDescent="0.35">
      <c r="B23" s="626" t="s">
        <v>74</v>
      </c>
      <c r="C23" s="627"/>
      <c r="D23" s="449"/>
      <c r="E23" s="449"/>
      <c r="F23" s="449"/>
      <c r="G23" s="449"/>
      <c r="H23" s="454"/>
      <c r="I23" s="465"/>
      <c r="J23" s="465"/>
      <c r="K23" s="449"/>
      <c r="L23" s="469"/>
      <c r="M23" s="449"/>
      <c r="N23" s="469"/>
    </row>
    <row r="24" spans="2:14" ht="15" customHeight="1" x14ac:dyDescent="0.25">
      <c r="B24" s="519"/>
      <c r="C24" s="449"/>
      <c r="D24" s="449"/>
      <c r="E24" s="449"/>
      <c r="F24" s="449"/>
      <c r="G24" s="449"/>
      <c r="H24" s="454"/>
      <c r="I24" s="465"/>
      <c r="J24" s="465"/>
      <c r="K24" s="449"/>
      <c r="L24" s="469"/>
      <c r="M24" s="449"/>
      <c r="N24" s="469"/>
    </row>
    <row r="25" spans="2:14" ht="15.5" x14ac:dyDescent="0.25">
      <c r="B25" s="515" t="s">
        <v>56</v>
      </c>
      <c r="C25" s="458"/>
      <c r="D25" s="480" t="str">
        <f>IF(OR(C10="",C12=""),"0",IF(AND(D27=0,D29=0),J10,IF(F12=TIME(0,0,0),J10-2,IF(AND(D27=0,D29=1),J10-1,IF(AND(D27=1,D29=0),J10-1,J10-2)))))</f>
        <v>0</v>
      </c>
      <c r="E25" s="449" t="s">
        <v>25</v>
      </c>
      <c r="F25" s="458" t="s">
        <v>71</v>
      </c>
      <c r="G25" s="488">
        <v>28</v>
      </c>
      <c r="H25" s="489">
        <f>IF(D25&gt;"0",0,+D25*G25)</f>
        <v>0</v>
      </c>
      <c r="I25" s="465"/>
      <c r="J25" s="465"/>
      <c r="K25" s="449"/>
      <c r="L25" s="469"/>
      <c r="M25" s="449"/>
      <c r="N25" s="469"/>
    </row>
    <row r="26" spans="2:14" ht="10" customHeight="1" x14ac:dyDescent="0.25">
      <c r="B26" s="519"/>
      <c r="C26" s="449"/>
      <c r="D26" s="449"/>
      <c r="E26" s="449"/>
      <c r="F26" s="449"/>
      <c r="G26" s="490"/>
      <c r="H26" s="491"/>
      <c r="I26" s="465"/>
      <c r="J26" s="465"/>
      <c r="K26" s="449"/>
      <c r="L26" s="469"/>
      <c r="M26" s="449"/>
      <c r="N26" s="469"/>
    </row>
    <row r="27" spans="2:14" ht="15.5" x14ac:dyDescent="0.25">
      <c r="B27" s="515" t="s">
        <v>14</v>
      </c>
      <c r="C27" s="458"/>
      <c r="D27" s="480" t="str">
        <f>IF(OR(C10="",C12=""),"0",IF(F10=TIME(0,0,0),0,1))</f>
        <v>0</v>
      </c>
      <c r="E27" s="449" t="s">
        <v>25</v>
      </c>
      <c r="F27" s="458" t="s">
        <v>71</v>
      </c>
      <c r="G27" s="488">
        <v>14</v>
      </c>
      <c r="H27" s="489">
        <f>+D27*G27</f>
        <v>0</v>
      </c>
      <c r="I27" s="465"/>
      <c r="J27" s="465"/>
      <c r="K27" s="449"/>
      <c r="L27" s="469"/>
      <c r="M27" s="449"/>
      <c r="N27" s="469"/>
    </row>
    <row r="28" spans="2:14" ht="10" customHeight="1" x14ac:dyDescent="0.25">
      <c r="B28" s="519"/>
      <c r="C28" s="458"/>
      <c r="D28" s="480"/>
      <c r="E28" s="449"/>
      <c r="F28" s="458"/>
      <c r="G28" s="488"/>
      <c r="H28" s="489"/>
      <c r="I28" s="465"/>
      <c r="J28" s="465"/>
      <c r="K28" s="449"/>
      <c r="L28" s="469"/>
      <c r="M28" s="449"/>
      <c r="N28" s="469"/>
    </row>
    <row r="29" spans="2:14" ht="26.25" customHeight="1" x14ac:dyDescent="0.25">
      <c r="B29" s="515" t="s">
        <v>15</v>
      </c>
      <c r="C29" s="458"/>
      <c r="D29" s="480" t="str">
        <f>IF(OR(C10="",C12=""),"0",IF(AND(F10=TIME(0,0,0),F12=TIME(0,0,0)),0,IF(OR(F12&gt;Q13,F12=TIME(0,0,0)),0,1)))</f>
        <v>0</v>
      </c>
      <c r="E29" s="449" t="s">
        <v>25</v>
      </c>
      <c r="F29" s="458" t="s">
        <v>70</v>
      </c>
      <c r="G29" s="488">
        <v>14</v>
      </c>
      <c r="H29" s="489">
        <f>+D29*G29</f>
        <v>0</v>
      </c>
      <c r="I29" s="465"/>
      <c r="J29" s="492">
        <f>+H25+H27+H29</f>
        <v>0</v>
      </c>
      <c r="K29" s="493"/>
      <c r="L29" s="494"/>
      <c r="M29" s="449"/>
      <c r="N29" s="494"/>
    </row>
    <row r="30" spans="2:14" ht="10" customHeight="1" x14ac:dyDescent="0.25">
      <c r="B30" s="516"/>
      <c r="C30" s="450"/>
      <c r="D30" s="450"/>
      <c r="E30" s="450"/>
      <c r="F30" s="450"/>
      <c r="G30" s="495"/>
      <c r="H30" s="496"/>
      <c r="I30" s="465"/>
      <c r="J30" s="465"/>
      <c r="K30" s="449"/>
      <c r="L30" s="469"/>
      <c r="M30" s="449"/>
      <c r="N30" s="469"/>
    </row>
    <row r="31" spans="2:14" ht="15.5" x14ac:dyDescent="0.25">
      <c r="B31" s="449"/>
      <c r="C31" s="449"/>
      <c r="D31" s="449"/>
      <c r="E31" s="449"/>
      <c r="F31" s="449"/>
      <c r="G31" s="490"/>
      <c r="H31" s="490"/>
      <c r="I31" s="465"/>
      <c r="J31" s="465"/>
      <c r="K31" s="449"/>
      <c r="L31" s="469"/>
      <c r="M31" s="449"/>
      <c r="N31" s="469"/>
    </row>
    <row r="32" spans="2:14" ht="10" customHeight="1" x14ac:dyDescent="0.25">
      <c r="B32" s="517"/>
      <c r="C32" s="452"/>
      <c r="D32" s="452"/>
      <c r="E32" s="452"/>
      <c r="F32" s="452"/>
      <c r="G32" s="497"/>
      <c r="H32" s="498"/>
      <c r="I32" s="465"/>
      <c r="J32" s="465"/>
      <c r="K32" s="449"/>
      <c r="L32" s="469"/>
      <c r="M32" s="449"/>
      <c r="N32" s="469"/>
    </row>
    <row r="33" spans="2:14" ht="15.5" x14ac:dyDescent="0.35">
      <c r="B33" s="626" t="s">
        <v>187</v>
      </c>
      <c r="C33" s="628"/>
      <c r="D33" s="520"/>
      <c r="E33" s="521"/>
      <c r="F33" s="521"/>
      <c r="G33" s="490"/>
      <c r="H33" s="499"/>
      <c r="I33" s="465"/>
      <c r="J33" s="465"/>
      <c r="K33" s="449"/>
      <c r="L33" s="469"/>
      <c r="M33" s="449"/>
      <c r="N33" s="469"/>
    </row>
    <row r="34" spans="2:14" ht="15" customHeight="1" x14ac:dyDescent="0.25">
      <c r="B34" s="519"/>
      <c r="C34" s="449"/>
      <c r="D34" s="449"/>
      <c r="E34" s="449"/>
      <c r="F34" s="449"/>
      <c r="G34" s="490"/>
      <c r="H34" s="499"/>
      <c r="I34" s="465"/>
      <c r="J34" s="465"/>
      <c r="K34" s="449"/>
      <c r="L34" s="469"/>
      <c r="M34" s="449"/>
      <c r="N34" s="469"/>
    </row>
    <row r="35" spans="2:14" ht="15.5" x14ac:dyDescent="0.25">
      <c r="B35" s="522" t="s">
        <v>76</v>
      </c>
      <c r="C35" s="458"/>
      <c r="D35" s="524"/>
      <c r="E35" s="449" t="s">
        <v>25</v>
      </c>
      <c r="F35" s="458" t="s">
        <v>70</v>
      </c>
      <c r="G35" s="557"/>
      <c r="H35" s="489">
        <f>+D35*G35</f>
        <v>0</v>
      </c>
      <c r="I35" s="465"/>
      <c r="J35" s="465"/>
      <c r="K35" s="449"/>
      <c r="L35" s="525"/>
      <c r="M35" s="449"/>
      <c r="N35" s="469"/>
    </row>
    <row r="36" spans="2:14" ht="15.5" x14ac:dyDescent="0.25">
      <c r="B36" s="522" t="s">
        <v>136</v>
      </c>
      <c r="C36" s="458"/>
      <c r="D36" s="449">
        <f>+D35</f>
        <v>0</v>
      </c>
      <c r="E36" s="449" t="s">
        <v>25</v>
      </c>
      <c r="F36" s="458" t="s">
        <v>70</v>
      </c>
      <c r="G36" s="557"/>
      <c r="H36" s="489">
        <f>+D36*G36</f>
        <v>0</v>
      </c>
      <c r="I36" s="465"/>
      <c r="J36" s="465"/>
      <c r="K36" s="449"/>
      <c r="L36" s="525"/>
      <c r="M36" s="449"/>
      <c r="N36" s="469"/>
    </row>
    <row r="37" spans="2:14" ht="10" customHeight="1" x14ac:dyDescent="0.25">
      <c r="B37" s="522"/>
      <c r="C37" s="458"/>
      <c r="D37" s="500"/>
      <c r="E37" s="449"/>
      <c r="F37" s="458"/>
      <c r="G37" s="501"/>
      <c r="H37" s="502"/>
      <c r="I37" s="465"/>
      <c r="J37" s="465"/>
      <c r="K37" s="449"/>
      <c r="L37" s="469"/>
      <c r="M37" s="449"/>
      <c r="N37" s="469"/>
    </row>
    <row r="38" spans="2:14" ht="15.5" x14ac:dyDescent="0.25">
      <c r="B38" s="522" t="s">
        <v>57</v>
      </c>
      <c r="C38" s="458"/>
      <c r="D38" s="524"/>
      <c r="E38" s="449" t="s">
        <v>25</v>
      </c>
      <c r="F38" s="458" t="s">
        <v>70</v>
      </c>
      <c r="G38" s="557"/>
      <c r="H38" s="503">
        <f>+D38*G38</f>
        <v>0</v>
      </c>
      <c r="I38" s="465"/>
      <c r="J38" s="470"/>
      <c r="K38" s="449"/>
      <c r="L38" s="525"/>
      <c r="M38" s="449"/>
      <c r="N38" s="469"/>
    </row>
    <row r="39" spans="2:14" ht="19.5" customHeight="1" x14ac:dyDescent="0.25">
      <c r="B39" s="516"/>
      <c r="C39" s="450"/>
      <c r="D39" s="450"/>
      <c r="E39" s="450"/>
      <c r="F39" s="450"/>
      <c r="G39" s="495"/>
      <c r="H39" s="496"/>
      <c r="I39" s="465"/>
      <c r="J39" s="492">
        <f>SUM(H35:H38)</f>
        <v>0</v>
      </c>
      <c r="K39" s="449"/>
      <c r="L39" s="469"/>
      <c r="M39" s="449"/>
      <c r="N39" s="469"/>
    </row>
    <row r="40" spans="2:14" ht="10" customHeight="1" x14ac:dyDescent="0.25">
      <c r="B40" s="452"/>
      <c r="C40" s="452"/>
      <c r="D40" s="452"/>
      <c r="E40" s="452"/>
      <c r="F40" s="452"/>
      <c r="G40" s="497"/>
      <c r="H40" s="554"/>
      <c r="I40" s="465"/>
      <c r="J40" s="465"/>
      <c r="K40" s="449"/>
      <c r="L40" s="469"/>
      <c r="M40" s="449"/>
      <c r="N40" s="469"/>
    </row>
    <row r="41" spans="2:14" ht="10" customHeight="1" x14ac:dyDescent="0.25">
      <c r="B41" s="517"/>
      <c r="C41" s="452"/>
      <c r="D41" s="452"/>
      <c r="E41" s="452"/>
      <c r="F41" s="452"/>
      <c r="G41" s="497"/>
      <c r="H41" s="498"/>
      <c r="I41" s="465"/>
      <c r="J41" s="465"/>
      <c r="K41" s="449"/>
      <c r="L41" s="469"/>
      <c r="M41" s="449"/>
      <c r="N41" s="469"/>
    </row>
    <row r="42" spans="2:14" ht="15.5" x14ac:dyDescent="0.35">
      <c r="B42" s="626" t="s">
        <v>188</v>
      </c>
      <c r="C42" s="629"/>
      <c r="D42" s="523"/>
      <c r="E42" s="521"/>
      <c r="F42" s="521"/>
      <c r="G42" s="490"/>
      <c r="H42" s="499"/>
      <c r="I42" s="465"/>
      <c r="J42" s="465"/>
      <c r="K42" s="449"/>
      <c r="L42" s="469"/>
      <c r="M42" s="449"/>
      <c r="N42" s="469"/>
    </row>
    <row r="43" spans="2:14" ht="15" customHeight="1" x14ac:dyDescent="0.25">
      <c r="B43" s="519"/>
      <c r="C43" s="449"/>
      <c r="D43" s="449"/>
      <c r="E43" s="449"/>
      <c r="F43" s="449"/>
      <c r="G43" s="490"/>
      <c r="H43" s="499"/>
      <c r="I43" s="465"/>
      <c r="J43" s="465"/>
      <c r="K43" s="449"/>
      <c r="L43" s="469"/>
      <c r="M43" s="449"/>
      <c r="N43" s="469"/>
    </row>
    <row r="44" spans="2:14" ht="15.5" x14ac:dyDescent="0.25">
      <c r="B44" s="522" t="s">
        <v>76</v>
      </c>
      <c r="C44" s="458"/>
      <c r="D44" s="524"/>
      <c r="E44" s="449" t="s">
        <v>25</v>
      </c>
      <c r="F44" s="458" t="s">
        <v>70</v>
      </c>
      <c r="G44" s="557"/>
      <c r="H44" s="489">
        <f>+D44*G44</f>
        <v>0</v>
      </c>
      <c r="I44" s="465"/>
      <c r="J44" s="465"/>
      <c r="K44" s="449"/>
      <c r="L44" s="525"/>
      <c r="M44" s="449"/>
      <c r="N44" s="469"/>
    </row>
    <row r="45" spans="2:14" ht="15.5" x14ac:dyDescent="0.25">
      <c r="B45" s="522" t="s">
        <v>136</v>
      </c>
      <c r="C45" s="458"/>
      <c r="D45" s="449">
        <f>+D44</f>
        <v>0</v>
      </c>
      <c r="E45" s="449" t="s">
        <v>25</v>
      </c>
      <c r="F45" s="458" t="s">
        <v>70</v>
      </c>
      <c r="G45" s="557"/>
      <c r="H45" s="489">
        <f>+D45*G45</f>
        <v>0</v>
      </c>
      <c r="I45" s="465"/>
      <c r="J45" s="465"/>
      <c r="K45" s="449"/>
      <c r="L45" s="525"/>
      <c r="M45" s="449"/>
      <c r="N45" s="469"/>
    </row>
    <row r="46" spans="2:14" ht="10" customHeight="1" x14ac:dyDescent="0.25">
      <c r="B46" s="522"/>
      <c r="C46" s="458"/>
      <c r="D46" s="500"/>
      <c r="E46" s="449"/>
      <c r="F46" s="458"/>
      <c r="G46" s="501"/>
      <c r="H46" s="502"/>
      <c r="I46" s="465"/>
      <c r="J46" s="465"/>
      <c r="K46" s="449"/>
      <c r="L46" s="469"/>
      <c r="M46" s="449"/>
      <c r="N46" s="469"/>
    </row>
    <row r="47" spans="2:14" ht="15.5" x14ac:dyDescent="0.25">
      <c r="B47" s="522" t="s">
        <v>57</v>
      </c>
      <c r="C47" s="458"/>
      <c r="D47" s="524"/>
      <c r="E47" s="449" t="s">
        <v>25</v>
      </c>
      <c r="F47" s="458" t="s">
        <v>70</v>
      </c>
      <c r="G47" s="557"/>
      <c r="H47" s="503">
        <f>+D47*G47</f>
        <v>0</v>
      </c>
      <c r="I47" s="465"/>
      <c r="J47" s="470"/>
      <c r="K47" s="449"/>
      <c r="L47" s="525"/>
      <c r="M47" s="449"/>
      <c r="N47" s="469"/>
    </row>
    <row r="48" spans="2:14" ht="19.5" customHeight="1" x14ac:dyDescent="0.25">
      <c r="B48" s="516"/>
      <c r="C48" s="450"/>
      <c r="D48" s="450"/>
      <c r="E48" s="450"/>
      <c r="F48" s="450"/>
      <c r="G48" s="495"/>
      <c r="H48" s="496"/>
      <c r="I48" s="465"/>
      <c r="J48" s="492">
        <f>SUM(H44:H47)</f>
        <v>0</v>
      </c>
      <c r="K48" s="449"/>
      <c r="L48" s="469"/>
      <c r="M48" s="449"/>
      <c r="N48" s="469"/>
    </row>
    <row r="49" spans="2:14" ht="15.5" x14ac:dyDescent="0.25">
      <c r="B49" s="452"/>
      <c r="C49" s="452"/>
      <c r="D49" s="452"/>
      <c r="E49" s="452"/>
      <c r="F49" s="452"/>
      <c r="G49" s="497"/>
      <c r="H49" s="498"/>
      <c r="I49" s="465"/>
      <c r="J49" s="465"/>
      <c r="K49" s="449"/>
      <c r="L49" s="469"/>
      <c r="M49" s="449"/>
      <c r="N49" s="469"/>
    </row>
    <row r="50" spans="2:14" ht="10" customHeight="1" x14ac:dyDescent="0.25">
      <c r="B50" s="517"/>
      <c r="C50" s="452"/>
      <c r="D50" s="452"/>
      <c r="E50" s="452"/>
      <c r="F50" s="452"/>
      <c r="G50" s="497"/>
      <c r="H50" s="498"/>
      <c r="I50" s="465"/>
      <c r="J50" s="465"/>
      <c r="K50" s="449"/>
      <c r="L50" s="469"/>
      <c r="M50" s="449"/>
      <c r="N50" s="469"/>
    </row>
    <row r="51" spans="2:14" ht="15.5" x14ac:dyDescent="0.35">
      <c r="B51" s="626" t="s">
        <v>65</v>
      </c>
      <c r="C51" s="647"/>
      <c r="D51" s="449"/>
      <c r="E51" s="449"/>
      <c r="F51" s="449"/>
      <c r="G51" s="490"/>
      <c r="H51" s="499"/>
      <c r="I51" s="465"/>
      <c r="J51" s="465"/>
      <c r="K51" s="449"/>
      <c r="L51" s="469"/>
      <c r="M51" s="449"/>
      <c r="N51" s="469"/>
    </row>
    <row r="52" spans="2:14" ht="10" customHeight="1" x14ac:dyDescent="0.25">
      <c r="B52" s="519"/>
      <c r="C52" s="449"/>
      <c r="D52" s="449"/>
      <c r="E52" s="449"/>
      <c r="F52" s="449"/>
      <c r="G52" s="490"/>
      <c r="H52" s="499"/>
      <c r="I52" s="465"/>
      <c r="J52" s="465"/>
      <c r="K52" s="449"/>
      <c r="L52" s="469"/>
      <c r="M52" s="449"/>
      <c r="N52" s="469"/>
    </row>
    <row r="53" spans="2:14" ht="15.5" x14ac:dyDescent="0.25">
      <c r="B53" s="519" t="s">
        <v>75</v>
      </c>
      <c r="C53" s="449"/>
      <c r="D53" s="524"/>
      <c r="E53" s="449" t="s">
        <v>25</v>
      </c>
      <c r="F53" s="458" t="s">
        <v>70</v>
      </c>
      <c r="G53" s="488">
        <v>20</v>
      </c>
      <c r="H53" s="503">
        <f>+D53*G53</f>
        <v>0</v>
      </c>
      <c r="I53" s="465"/>
      <c r="J53" s="492">
        <f>+H53</f>
        <v>0</v>
      </c>
      <c r="K53" s="449"/>
      <c r="L53" s="469"/>
      <c r="M53" s="449"/>
      <c r="N53" s="469"/>
    </row>
    <row r="54" spans="2:14" ht="10" customHeight="1" x14ac:dyDescent="0.25">
      <c r="B54" s="516"/>
      <c r="C54" s="450"/>
      <c r="D54" s="450"/>
      <c r="E54" s="450"/>
      <c r="F54" s="450"/>
      <c r="G54" s="495"/>
      <c r="H54" s="496"/>
      <c r="I54" s="465"/>
      <c r="J54" s="465"/>
      <c r="K54" s="449"/>
      <c r="L54" s="469"/>
      <c r="M54" s="449"/>
      <c r="N54" s="469"/>
    </row>
    <row r="55" spans="2:14" ht="15.5" x14ac:dyDescent="0.25">
      <c r="B55" s="449"/>
      <c r="C55" s="449"/>
      <c r="D55" s="449"/>
      <c r="E55" s="449"/>
      <c r="F55" s="449"/>
      <c r="G55" s="490"/>
      <c r="H55" s="490"/>
      <c r="I55" s="465"/>
      <c r="J55" s="465"/>
      <c r="K55" s="449"/>
      <c r="L55" s="469"/>
      <c r="M55" s="449"/>
      <c r="N55" s="469"/>
    </row>
    <row r="56" spans="2:14" ht="10" customHeight="1" x14ac:dyDescent="0.25">
      <c r="B56" s="517"/>
      <c r="C56" s="452"/>
      <c r="D56" s="452"/>
      <c r="E56" s="452"/>
      <c r="F56" s="452"/>
      <c r="G56" s="497"/>
      <c r="H56" s="498"/>
      <c r="I56" s="465"/>
      <c r="J56" s="465"/>
      <c r="K56" s="449"/>
      <c r="L56" s="469"/>
      <c r="M56" s="449"/>
      <c r="N56" s="469"/>
    </row>
    <row r="57" spans="2:14" ht="15.5" x14ac:dyDescent="0.35">
      <c r="B57" s="626" t="s">
        <v>18</v>
      </c>
      <c r="C57" s="647"/>
      <c r="D57" s="449"/>
      <c r="E57" s="449"/>
      <c r="F57" s="449"/>
      <c r="G57" s="490"/>
      <c r="H57" s="499"/>
      <c r="I57" s="465"/>
      <c r="J57" s="465"/>
      <c r="K57" s="449"/>
      <c r="L57" s="469"/>
      <c r="M57" s="449"/>
      <c r="N57" s="469"/>
    </row>
    <row r="58" spans="2:14" ht="10" customHeight="1" x14ac:dyDescent="0.25">
      <c r="B58" s="519"/>
      <c r="C58" s="449"/>
      <c r="D58" s="449"/>
      <c r="E58" s="449"/>
      <c r="F58" s="449"/>
      <c r="G58" s="490"/>
      <c r="H58" s="499"/>
      <c r="I58" s="465"/>
      <c r="J58" s="465"/>
      <c r="K58" s="449"/>
      <c r="L58" s="469"/>
      <c r="M58" s="449"/>
      <c r="N58" s="469"/>
    </row>
    <row r="59" spans="2:14" ht="15.5" x14ac:dyDescent="0.25">
      <c r="B59" s="515" t="s">
        <v>19</v>
      </c>
      <c r="C59" s="449"/>
      <c r="D59" s="526"/>
      <c r="E59" s="449" t="s">
        <v>11</v>
      </c>
      <c r="F59" s="458" t="s">
        <v>70</v>
      </c>
      <c r="G59" s="527"/>
      <c r="H59" s="504">
        <f>IF(D59="",0,+D59*G59)</f>
        <v>0</v>
      </c>
      <c r="I59" s="465"/>
      <c r="J59" s="465"/>
      <c r="K59" s="449"/>
      <c r="L59" s="469"/>
      <c r="M59" s="449"/>
      <c r="N59" s="469"/>
    </row>
    <row r="60" spans="2:14" ht="10" customHeight="1" x14ac:dyDescent="0.25">
      <c r="B60" s="519"/>
      <c r="C60" s="449"/>
      <c r="D60" s="449"/>
      <c r="E60" s="449"/>
      <c r="F60" s="449"/>
      <c r="G60" s="490"/>
      <c r="H60" s="499"/>
      <c r="I60" s="465"/>
      <c r="J60" s="465"/>
      <c r="K60" s="449"/>
      <c r="L60" s="469"/>
      <c r="M60" s="449"/>
      <c r="N60" s="469"/>
    </row>
    <row r="61" spans="2:14" ht="15.5" x14ac:dyDescent="0.25">
      <c r="B61" s="515" t="s">
        <v>20</v>
      </c>
      <c r="C61" s="449"/>
      <c r="D61" s="449"/>
      <c r="E61" s="449"/>
      <c r="F61" s="449"/>
      <c r="G61" s="480" t="s">
        <v>21</v>
      </c>
      <c r="H61" s="528"/>
      <c r="I61" s="465"/>
      <c r="J61" s="465"/>
      <c r="K61" s="449"/>
      <c r="L61" s="525"/>
      <c r="M61" s="449"/>
      <c r="N61" s="469"/>
    </row>
    <row r="62" spans="2:14" ht="10" customHeight="1" x14ac:dyDescent="0.25">
      <c r="B62" s="519"/>
      <c r="C62" s="449"/>
      <c r="D62" s="449"/>
      <c r="E62" s="449"/>
      <c r="F62" s="449"/>
      <c r="G62" s="449"/>
      <c r="H62" s="505" t="s">
        <v>5</v>
      </c>
      <c r="I62" s="465"/>
      <c r="J62" s="465"/>
      <c r="K62" s="449"/>
      <c r="L62" s="469"/>
      <c r="M62" s="449"/>
      <c r="N62" s="469"/>
    </row>
    <row r="63" spans="2:14" ht="15.5" x14ac:dyDescent="0.25">
      <c r="B63" s="515" t="s">
        <v>22</v>
      </c>
      <c r="C63" s="449"/>
      <c r="D63" s="449"/>
      <c r="E63" s="449"/>
      <c r="F63" s="449"/>
      <c r="G63" s="480" t="s">
        <v>21</v>
      </c>
      <c r="H63" s="528"/>
      <c r="I63" s="465"/>
      <c r="J63" s="465"/>
      <c r="K63" s="449"/>
      <c r="L63" s="525"/>
      <c r="M63" s="449"/>
      <c r="N63" s="469"/>
    </row>
    <row r="64" spans="2:14" ht="10" customHeight="1" x14ac:dyDescent="0.25">
      <c r="B64" s="519"/>
      <c r="C64" s="449"/>
      <c r="D64" s="449"/>
      <c r="E64" s="449"/>
      <c r="F64" s="449"/>
      <c r="G64" s="449"/>
      <c r="H64" s="505"/>
      <c r="I64" s="465"/>
      <c r="J64" s="465"/>
      <c r="K64" s="449"/>
      <c r="L64" s="469"/>
      <c r="M64" s="449"/>
      <c r="N64" s="469"/>
    </row>
    <row r="65" spans="2:14" ht="15.5" x14ac:dyDescent="0.25">
      <c r="B65" s="515" t="s">
        <v>23</v>
      </c>
      <c r="C65" s="449"/>
      <c r="D65" s="449"/>
      <c r="E65" s="449"/>
      <c r="F65" s="449"/>
      <c r="G65" s="480" t="s">
        <v>21</v>
      </c>
      <c r="H65" s="528"/>
      <c r="I65" s="465"/>
      <c r="J65" s="465"/>
      <c r="K65" s="449"/>
      <c r="L65" s="525"/>
      <c r="M65" s="449"/>
      <c r="N65" s="469"/>
    </row>
    <row r="66" spans="2:14" ht="10" customHeight="1" x14ac:dyDescent="0.25">
      <c r="B66" s="519"/>
      <c r="C66" s="449"/>
      <c r="D66" s="449"/>
      <c r="E66" s="449"/>
      <c r="F66" s="449"/>
      <c r="G66" s="449"/>
      <c r="H66" s="505"/>
      <c r="I66" s="465"/>
      <c r="J66" s="465"/>
      <c r="K66" s="449"/>
      <c r="L66" s="469"/>
      <c r="M66" s="449"/>
      <c r="N66" s="469"/>
    </row>
    <row r="67" spans="2:14" ht="15.5" x14ac:dyDescent="0.25">
      <c r="B67" s="515" t="s">
        <v>12</v>
      </c>
      <c r="C67" s="649"/>
      <c r="D67" s="650"/>
      <c r="E67" s="651"/>
      <c r="F67" s="449"/>
      <c r="G67" s="480" t="s">
        <v>21</v>
      </c>
      <c r="H67" s="528"/>
      <c r="I67" s="465"/>
      <c r="J67" s="492"/>
      <c r="K67" s="493"/>
      <c r="L67" s="525"/>
      <c r="M67" s="449"/>
      <c r="N67" s="494"/>
    </row>
    <row r="68" spans="2:14" ht="19.5" customHeight="1" x14ac:dyDescent="0.25">
      <c r="B68" s="516"/>
      <c r="C68" s="450"/>
      <c r="D68" s="450"/>
      <c r="E68" s="450"/>
      <c r="F68" s="450"/>
      <c r="G68" s="450"/>
      <c r="H68" s="496"/>
      <c r="I68" s="465"/>
      <c r="J68" s="492">
        <f>+H59+H61+H63+H65+H67</f>
        <v>0</v>
      </c>
      <c r="K68" s="449"/>
      <c r="L68" s="469"/>
      <c r="M68" s="449"/>
      <c r="N68" s="469"/>
    </row>
    <row r="69" spans="2:14" ht="15.5" x14ac:dyDescent="0.25">
      <c r="B69" s="449"/>
      <c r="C69" s="449"/>
      <c r="D69" s="449"/>
      <c r="E69" s="449"/>
      <c r="F69" s="449"/>
      <c r="G69" s="449"/>
      <c r="H69" s="490"/>
      <c r="I69" s="465"/>
      <c r="J69" s="465"/>
      <c r="K69" s="449"/>
      <c r="L69" s="469"/>
      <c r="M69" s="449"/>
      <c r="N69" s="469"/>
    </row>
    <row r="70" spans="2:14" ht="10" customHeight="1" x14ac:dyDescent="0.25">
      <c r="B70" s="517"/>
      <c r="C70" s="452"/>
      <c r="D70" s="452"/>
      <c r="E70" s="452"/>
      <c r="F70" s="452"/>
      <c r="G70" s="452"/>
      <c r="H70" s="498"/>
      <c r="I70" s="465"/>
      <c r="J70" s="465"/>
      <c r="K70" s="449"/>
      <c r="L70" s="469"/>
      <c r="M70" s="449"/>
      <c r="N70" s="469"/>
    </row>
    <row r="71" spans="2:14" ht="15.75" customHeight="1" x14ac:dyDescent="0.35">
      <c r="B71" s="626" t="s">
        <v>24</v>
      </c>
      <c r="C71" s="647"/>
      <c r="D71" s="449"/>
      <c r="E71" s="449"/>
      <c r="F71" s="449"/>
      <c r="G71" s="449"/>
      <c r="H71" s="499"/>
      <c r="I71" s="465"/>
      <c r="J71" s="465"/>
      <c r="K71" s="449"/>
      <c r="L71" s="469"/>
      <c r="M71" s="449"/>
      <c r="N71" s="469"/>
    </row>
    <row r="72" spans="2:14" ht="10" customHeight="1" x14ac:dyDescent="0.25">
      <c r="B72" s="519"/>
      <c r="C72" s="449"/>
      <c r="D72" s="449"/>
      <c r="E72" s="449"/>
      <c r="F72" s="449"/>
      <c r="G72" s="449"/>
      <c r="H72" s="499"/>
      <c r="I72" s="465"/>
      <c r="J72" s="465"/>
      <c r="K72" s="449"/>
      <c r="L72" s="469"/>
      <c r="M72" s="449"/>
      <c r="N72" s="469"/>
    </row>
    <row r="73" spans="2:14" ht="15.75" customHeight="1" x14ac:dyDescent="0.25">
      <c r="B73" s="649"/>
      <c r="C73" s="650"/>
      <c r="D73" s="650"/>
      <c r="E73" s="651"/>
      <c r="F73" s="449"/>
      <c r="G73" s="480" t="s">
        <v>21</v>
      </c>
      <c r="H73" s="528"/>
      <c r="I73" s="465"/>
      <c r="J73" s="465"/>
      <c r="K73" s="449"/>
      <c r="L73" s="525"/>
      <c r="M73" s="449"/>
      <c r="N73" s="469"/>
    </row>
    <row r="74" spans="2:14" ht="10" customHeight="1" x14ac:dyDescent="0.25">
      <c r="B74" s="519"/>
      <c r="C74" s="449" t="s">
        <v>5</v>
      </c>
      <c r="D74" s="449"/>
      <c r="E74" s="449"/>
      <c r="F74" s="449"/>
      <c r="G74" s="449"/>
      <c r="H74" s="505"/>
      <c r="I74" s="465"/>
      <c r="J74" s="465"/>
      <c r="K74" s="449"/>
      <c r="L74" s="469"/>
      <c r="M74" s="449"/>
      <c r="N74" s="469"/>
    </row>
    <row r="75" spans="2:14" ht="15.75" customHeight="1" x14ac:dyDescent="0.25">
      <c r="B75" s="649" t="s">
        <v>5</v>
      </c>
      <c r="C75" s="650"/>
      <c r="D75" s="650"/>
      <c r="E75" s="651"/>
      <c r="F75" s="449"/>
      <c r="G75" s="480" t="s">
        <v>21</v>
      </c>
      <c r="H75" s="528"/>
      <c r="I75" s="465"/>
      <c r="J75" s="471"/>
      <c r="K75" s="506"/>
      <c r="L75" s="525"/>
      <c r="M75" s="449"/>
      <c r="N75" s="494"/>
    </row>
    <row r="76" spans="2:14" ht="19.5" customHeight="1" x14ac:dyDescent="0.25">
      <c r="B76" s="516"/>
      <c r="C76" s="450"/>
      <c r="D76" s="450"/>
      <c r="E76" s="450"/>
      <c r="F76" s="450"/>
      <c r="G76" s="450"/>
      <c r="H76" s="451"/>
      <c r="I76" s="465"/>
      <c r="J76" s="492">
        <f>+H73+H75</f>
        <v>0</v>
      </c>
      <c r="K76" s="449"/>
      <c r="L76" s="469"/>
      <c r="M76" s="449"/>
      <c r="N76" s="469"/>
    </row>
    <row r="77" spans="2:14" ht="19.5" customHeight="1" x14ac:dyDescent="0.25">
      <c r="B77" s="452"/>
      <c r="C77" s="452"/>
      <c r="D77" s="452"/>
      <c r="E77" s="452"/>
      <c r="F77" s="452"/>
      <c r="G77" s="452"/>
      <c r="H77" s="452"/>
      <c r="I77" s="465"/>
      <c r="J77" s="492"/>
      <c r="K77" s="449"/>
      <c r="L77" s="469"/>
      <c r="M77" s="449"/>
      <c r="N77" s="469"/>
    </row>
    <row r="78" spans="2:14" s="539" customFormat="1" ht="10" customHeight="1" x14ac:dyDescent="0.35">
      <c r="B78" s="540"/>
      <c r="C78" s="541"/>
      <c r="D78" s="542"/>
      <c r="E78" s="542"/>
      <c r="F78" s="542"/>
      <c r="G78" s="542"/>
      <c r="H78" s="543"/>
      <c r="I78" s="544"/>
      <c r="J78" s="545"/>
      <c r="K78" s="546"/>
      <c r="L78" s="547"/>
      <c r="M78" s="546"/>
      <c r="N78" s="547"/>
    </row>
    <row r="79" spans="2:14" ht="19.5" customHeight="1" x14ac:dyDescent="0.25">
      <c r="B79" s="644" t="s">
        <v>135</v>
      </c>
      <c r="C79" s="648"/>
      <c r="D79" s="652"/>
      <c r="E79" s="653"/>
      <c r="F79" s="654"/>
      <c r="G79" s="653"/>
      <c r="H79" s="548"/>
      <c r="I79" s="465"/>
      <c r="J79" s="492"/>
      <c r="K79" s="449"/>
      <c r="L79" s="469"/>
      <c r="M79" s="449"/>
      <c r="N79" s="469"/>
    </row>
    <row r="80" spans="2:14" ht="18" customHeight="1" x14ac:dyDescent="0.25">
      <c r="B80" s="519"/>
      <c r="C80" s="449"/>
      <c r="D80" s="449"/>
      <c r="E80" s="449"/>
      <c r="F80" s="449"/>
      <c r="G80" s="449"/>
      <c r="H80" s="449"/>
      <c r="I80" s="507"/>
      <c r="J80" s="465"/>
      <c r="K80" s="449"/>
      <c r="L80" s="469"/>
      <c r="M80" s="449"/>
      <c r="N80" s="469"/>
    </row>
    <row r="81" spans="2:20" ht="18" customHeight="1" x14ac:dyDescent="0.25">
      <c r="B81" s="537" t="s">
        <v>111</v>
      </c>
      <c r="C81" s="480"/>
      <c r="D81" s="529"/>
      <c r="E81" s="449"/>
      <c r="F81" s="458"/>
      <c r="G81" s="530"/>
      <c r="H81" s="502"/>
      <c r="I81" s="465"/>
      <c r="J81" s="465"/>
      <c r="K81" s="449"/>
      <c r="L81" s="469"/>
      <c r="M81" s="472"/>
      <c r="N81" s="473"/>
      <c r="Q81" s="433" t="s">
        <v>134</v>
      </c>
    </row>
    <row r="82" spans="2:20" ht="18" customHeight="1" x14ac:dyDescent="0.25">
      <c r="B82" s="515" t="s">
        <v>89</v>
      </c>
      <c r="C82" s="449"/>
      <c r="D82" s="449"/>
      <c r="E82" s="449"/>
      <c r="F82" s="531" t="s">
        <v>126</v>
      </c>
      <c r="G82" s="536"/>
      <c r="H82" s="503">
        <f>MAX(S82-G82,MIN(0))</f>
        <v>0</v>
      </c>
      <c r="I82" s="465"/>
      <c r="J82" s="508"/>
      <c r="K82" s="493"/>
      <c r="L82" s="469"/>
      <c r="M82" s="472"/>
      <c r="N82" s="473"/>
      <c r="O82" s="433" t="b">
        <v>0</v>
      </c>
      <c r="P82" s="441" t="b">
        <v>0</v>
      </c>
      <c r="Q82" s="442">
        <f>G25*20%</f>
        <v>5.6000000000000005</v>
      </c>
      <c r="S82" s="443" t="str">
        <f>IF(P82=TRUE,Q82,"0,00 €")</f>
        <v>0,00 €</v>
      </c>
    </row>
    <row r="83" spans="2:20" ht="18" customHeight="1" x14ac:dyDescent="0.25">
      <c r="B83" s="515" t="s">
        <v>58</v>
      </c>
      <c r="C83" s="449"/>
      <c r="D83" s="449"/>
      <c r="E83" s="449"/>
      <c r="F83" s="531" t="s">
        <v>126</v>
      </c>
      <c r="G83" s="536"/>
      <c r="H83" s="503">
        <f>MAX(S83-G83,MIN(0))</f>
        <v>0</v>
      </c>
      <c r="I83" s="465"/>
      <c r="J83" s="508"/>
      <c r="K83" s="493"/>
      <c r="L83" s="469"/>
      <c r="M83" s="472"/>
      <c r="N83" s="473"/>
      <c r="O83" s="433" t="b">
        <v>0</v>
      </c>
      <c r="P83" s="441" t="b">
        <v>0</v>
      </c>
      <c r="Q83" s="442">
        <f>G25*40%</f>
        <v>11.200000000000001</v>
      </c>
      <c r="S83" s="443" t="str">
        <f>IF(P83=TRUE,Q83,"0,00 €")</f>
        <v>0,00 €</v>
      </c>
    </row>
    <row r="84" spans="2:20" ht="18" customHeight="1" x14ac:dyDescent="0.25">
      <c r="B84" s="515" t="s">
        <v>59</v>
      </c>
      <c r="C84" s="449"/>
      <c r="D84" s="449"/>
      <c r="E84" s="449"/>
      <c r="F84" s="531" t="s">
        <v>126</v>
      </c>
      <c r="G84" s="536"/>
      <c r="H84" s="503">
        <f>MAX(S84-G84,MIN(0))</f>
        <v>0</v>
      </c>
      <c r="I84" s="465"/>
      <c r="J84" s="492">
        <f>-T85</f>
        <v>0</v>
      </c>
      <c r="K84" s="493"/>
      <c r="L84" s="469"/>
      <c r="M84" s="472"/>
      <c r="N84" s="473"/>
      <c r="O84" s="433" t="b">
        <v>0</v>
      </c>
      <c r="P84" s="441" t="b">
        <v>0</v>
      </c>
      <c r="Q84" s="442">
        <f>G25*40%</f>
        <v>11.200000000000001</v>
      </c>
      <c r="S84" s="443" t="str">
        <f>IF(P84=TRUE,Q84,"0,00 €")</f>
        <v>0,00 €</v>
      </c>
    </row>
    <row r="85" spans="2:20" ht="18" customHeight="1" x14ac:dyDescent="0.25">
      <c r="B85" s="515"/>
      <c r="C85" s="531"/>
      <c r="D85" s="449"/>
      <c r="E85" s="449"/>
      <c r="F85" s="458"/>
      <c r="G85" s="530"/>
      <c r="H85" s="503"/>
      <c r="I85" s="465"/>
      <c r="J85" s="508"/>
      <c r="K85" s="493"/>
      <c r="L85" s="469"/>
      <c r="M85" s="472"/>
      <c r="N85" s="473"/>
      <c r="S85" s="444">
        <f>SUM(S82:S84)</f>
        <v>0</v>
      </c>
      <c r="T85" s="442">
        <f>MIN(H82+H83+H84,MAX(G27))</f>
        <v>0</v>
      </c>
    </row>
    <row r="86" spans="2:20" ht="18" customHeight="1" x14ac:dyDescent="0.25">
      <c r="B86" s="538" t="s">
        <v>127</v>
      </c>
      <c r="C86" s="449"/>
      <c r="D86" s="449"/>
      <c r="E86" s="449"/>
      <c r="F86" s="449"/>
      <c r="G86" s="449"/>
      <c r="H86" s="473"/>
      <c r="I86" s="465"/>
      <c r="J86" s="465"/>
      <c r="K86" s="449"/>
      <c r="L86" s="469"/>
      <c r="M86" s="449"/>
      <c r="N86" s="469"/>
    </row>
    <row r="87" spans="2:20" ht="18" customHeight="1" x14ac:dyDescent="0.25">
      <c r="B87" s="515" t="s">
        <v>87</v>
      </c>
      <c r="C87" s="531">
        <v>0.2</v>
      </c>
      <c r="D87" s="524"/>
      <c r="E87" s="449" t="s">
        <v>25</v>
      </c>
      <c r="F87" s="458" t="s">
        <v>70</v>
      </c>
      <c r="G87" s="558" t="str">
        <f>IF(D87=0,"",+G25*C87)</f>
        <v/>
      </c>
      <c r="H87" s="503">
        <f>IF(D87=0,0,+D87*G87)</f>
        <v>0</v>
      </c>
      <c r="I87" s="465"/>
      <c r="J87" s="508"/>
      <c r="K87" s="493"/>
      <c r="L87" s="469"/>
      <c r="M87" s="449"/>
      <c r="N87" s="469"/>
      <c r="Q87" s="433" t="s">
        <v>128</v>
      </c>
      <c r="R87" s="442">
        <f>MAX(H87-H92,MIN(0))</f>
        <v>0</v>
      </c>
    </row>
    <row r="88" spans="2:20" ht="18" customHeight="1" x14ac:dyDescent="0.25">
      <c r="B88" s="515" t="s">
        <v>58</v>
      </c>
      <c r="C88" s="531">
        <v>0.4</v>
      </c>
      <c r="D88" s="524"/>
      <c r="E88" s="449" t="s">
        <v>25</v>
      </c>
      <c r="F88" s="458" t="s">
        <v>70</v>
      </c>
      <c r="G88" s="558" t="str">
        <f>IF(D88="","",+G25*C88)</f>
        <v/>
      </c>
      <c r="H88" s="503">
        <f>IF(D88=0,0,+D88*G88)</f>
        <v>0</v>
      </c>
      <c r="I88" s="465"/>
      <c r="J88" s="508"/>
      <c r="K88" s="493"/>
      <c r="L88" s="469"/>
      <c r="M88" s="449"/>
      <c r="N88" s="469"/>
      <c r="Q88" s="433" t="s">
        <v>129</v>
      </c>
      <c r="R88" s="442">
        <f>MAX(H88-H93,MIN(0))</f>
        <v>0</v>
      </c>
    </row>
    <row r="89" spans="2:20" ht="18" customHeight="1" x14ac:dyDescent="0.25">
      <c r="B89" s="515" t="s">
        <v>59</v>
      </c>
      <c r="C89" s="531">
        <v>0.4</v>
      </c>
      <c r="D89" s="524"/>
      <c r="E89" s="449" t="s">
        <v>25</v>
      </c>
      <c r="F89" s="458" t="s">
        <v>70</v>
      </c>
      <c r="G89" s="558" t="str">
        <f>IF(D89="","",+G25*C89)</f>
        <v/>
      </c>
      <c r="H89" s="503">
        <f>IF(D89=0,0,+D89*G89)</f>
        <v>0</v>
      </c>
      <c r="I89" s="465"/>
      <c r="J89" s="508"/>
      <c r="K89" s="493"/>
      <c r="L89" s="469"/>
      <c r="M89" s="449"/>
      <c r="N89" s="469"/>
      <c r="Q89" s="433" t="s">
        <v>130</v>
      </c>
      <c r="R89" s="442">
        <f>MAX(H89-H94,MIN(0))</f>
        <v>0</v>
      </c>
    </row>
    <row r="90" spans="2:20" ht="18" customHeight="1" x14ac:dyDescent="0.25">
      <c r="B90" s="515"/>
      <c r="C90" s="531"/>
      <c r="D90" s="449"/>
      <c r="E90" s="449"/>
      <c r="F90" s="458"/>
      <c r="G90" s="532"/>
      <c r="H90" s="503"/>
      <c r="I90" s="465"/>
      <c r="J90" s="508"/>
      <c r="K90" s="493"/>
      <c r="L90" s="469"/>
      <c r="M90" s="449"/>
      <c r="N90" s="469"/>
      <c r="R90" s="443">
        <f>SUM(R87:R89)</f>
        <v>0</v>
      </c>
    </row>
    <row r="91" spans="2:20" ht="18" customHeight="1" x14ac:dyDescent="0.25">
      <c r="B91" s="538" t="s">
        <v>131</v>
      </c>
      <c r="C91" s="531"/>
      <c r="D91" s="449"/>
      <c r="E91" s="449"/>
      <c r="F91" s="458"/>
      <c r="G91" s="532"/>
      <c r="H91" s="503"/>
      <c r="I91" s="465"/>
      <c r="J91" s="508"/>
      <c r="K91" s="493"/>
      <c r="L91" s="469"/>
      <c r="M91" s="449"/>
      <c r="N91" s="469"/>
    </row>
    <row r="92" spans="2:20" ht="18" customHeight="1" x14ac:dyDescent="0.25">
      <c r="B92" s="515" t="s">
        <v>89</v>
      </c>
      <c r="C92" s="531"/>
      <c r="D92" s="524"/>
      <c r="E92" s="449" t="s">
        <v>25</v>
      </c>
      <c r="F92" s="458" t="s">
        <v>70</v>
      </c>
      <c r="G92" s="536"/>
      <c r="H92" s="503">
        <f>MIN(IF(D92="",0,+D92*IF(G92&gt;=G87,5.6,G92)))</f>
        <v>0</v>
      </c>
      <c r="I92" s="465"/>
      <c r="J92" s="492"/>
      <c r="K92" s="493"/>
      <c r="L92" s="469"/>
      <c r="M92" s="449"/>
      <c r="N92" s="469"/>
      <c r="R92" s="442">
        <f>MAX(H87-H92,"0,00 €")</f>
        <v>0</v>
      </c>
    </row>
    <row r="93" spans="2:20" ht="18" customHeight="1" x14ac:dyDescent="0.25">
      <c r="B93" s="515" t="s">
        <v>58</v>
      </c>
      <c r="C93" s="531"/>
      <c r="D93" s="524"/>
      <c r="E93" s="449" t="s">
        <v>25</v>
      </c>
      <c r="F93" s="458" t="s">
        <v>70</v>
      </c>
      <c r="G93" s="536"/>
      <c r="H93" s="503">
        <f>MIN(IF(D93="",0,+D93*IF(G93&gt;=G88,11.2,G93)))</f>
        <v>0</v>
      </c>
      <c r="I93" s="465"/>
      <c r="J93" s="492"/>
      <c r="K93" s="493"/>
      <c r="L93" s="469"/>
      <c r="M93" s="449"/>
      <c r="N93" s="469"/>
      <c r="R93" s="442">
        <f>MAX(H88-H93,"0,00 €")</f>
        <v>0</v>
      </c>
    </row>
    <row r="94" spans="2:20" ht="18" customHeight="1" x14ac:dyDescent="0.25">
      <c r="B94" s="515" t="s">
        <v>59</v>
      </c>
      <c r="C94" s="531"/>
      <c r="D94" s="524"/>
      <c r="E94" s="449" t="s">
        <v>25</v>
      </c>
      <c r="F94" s="458" t="s">
        <v>70</v>
      </c>
      <c r="G94" s="536"/>
      <c r="H94" s="503">
        <f>MIN(IF(D94="",0,+D94*IF(G94&gt;=G89,11.2,G94)))</f>
        <v>0</v>
      </c>
      <c r="I94" s="465"/>
      <c r="J94" s="492">
        <f>-R90</f>
        <v>0</v>
      </c>
      <c r="K94" s="493"/>
      <c r="L94" s="469"/>
      <c r="M94" s="449"/>
      <c r="N94" s="469"/>
      <c r="R94" s="442">
        <f>MAX(H89-H94,"0,00 €")</f>
        <v>0</v>
      </c>
    </row>
    <row r="95" spans="2:20" ht="18" customHeight="1" x14ac:dyDescent="0.25">
      <c r="B95" s="515"/>
      <c r="C95" s="531"/>
      <c r="D95" s="449"/>
      <c r="E95" s="449"/>
      <c r="F95" s="458"/>
      <c r="G95" s="533"/>
      <c r="H95" s="503"/>
      <c r="I95" s="465"/>
      <c r="J95" s="508"/>
      <c r="K95" s="493"/>
      <c r="L95" s="469"/>
      <c r="M95" s="449"/>
      <c r="N95" s="469"/>
      <c r="R95" s="442"/>
    </row>
    <row r="96" spans="2:20" ht="18" customHeight="1" x14ac:dyDescent="0.25">
      <c r="B96" s="515"/>
      <c r="C96" s="531"/>
      <c r="D96" s="449"/>
      <c r="E96" s="449"/>
      <c r="F96" s="458"/>
      <c r="G96" s="533"/>
      <c r="H96" s="503"/>
      <c r="I96" s="465"/>
      <c r="J96" s="508"/>
      <c r="K96" s="493"/>
      <c r="L96" s="469"/>
      <c r="M96" s="449"/>
      <c r="N96" s="469"/>
      <c r="R96" s="442"/>
    </row>
    <row r="97" spans="2:20" ht="18" customHeight="1" x14ac:dyDescent="0.25">
      <c r="B97" s="537" t="s">
        <v>112</v>
      </c>
      <c r="C97" s="480"/>
      <c r="D97" s="529"/>
      <c r="E97" s="449"/>
      <c r="F97" s="458"/>
      <c r="G97" s="530"/>
      <c r="H97" s="502"/>
      <c r="I97" s="465"/>
      <c r="J97" s="465"/>
      <c r="K97" s="449"/>
      <c r="L97" s="469"/>
      <c r="M97" s="472"/>
      <c r="N97" s="474"/>
    </row>
    <row r="98" spans="2:20" ht="18" customHeight="1" x14ac:dyDescent="0.25">
      <c r="B98" s="515" t="s">
        <v>89</v>
      </c>
      <c r="C98" s="449"/>
      <c r="D98" s="449"/>
      <c r="E98" s="449"/>
      <c r="F98" s="531" t="s">
        <v>126</v>
      </c>
      <c r="G98" s="536"/>
      <c r="H98" s="503">
        <f>MAX(S98-G98,MIN(0))</f>
        <v>0</v>
      </c>
      <c r="I98" s="465"/>
      <c r="J98" s="508"/>
      <c r="K98" s="493"/>
      <c r="L98" s="469"/>
      <c r="M98" s="472"/>
      <c r="N98" s="474"/>
      <c r="O98" s="433" t="b">
        <v>0</v>
      </c>
      <c r="P98" s="441" t="b">
        <v>0</v>
      </c>
      <c r="Q98" s="442">
        <f>G25*20%</f>
        <v>5.6000000000000005</v>
      </c>
      <c r="S98" s="443" t="str">
        <f>IF(P98=TRUE,Q98,"0,00 €")</f>
        <v>0,00 €</v>
      </c>
    </row>
    <row r="99" spans="2:20" ht="18" customHeight="1" x14ac:dyDescent="0.25">
      <c r="B99" s="515" t="s">
        <v>58</v>
      </c>
      <c r="C99" s="449"/>
      <c r="D99" s="449"/>
      <c r="E99" s="449"/>
      <c r="F99" s="531" t="s">
        <v>126</v>
      </c>
      <c r="G99" s="536"/>
      <c r="H99" s="503">
        <f>MAX(S99-G99,MIN(0))</f>
        <v>0</v>
      </c>
      <c r="I99" s="465"/>
      <c r="J99" s="508"/>
      <c r="K99" s="493"/>
      <c r="L99" s="469"/>
      <c r="M99" s="472"/>
      <c r="N99" s="474"/>
      <c r="O99" s="433" t="b">
        <v>0</v>
      </c>
      <c r="P99" s="441" t="b">
        <v>0</v>
      </c>
      <c r="Q99" s="442">
        <f>G25*40%</f>
        <v>11.200000000000001</v>
      </c>
      <c r="S99" s="443" t="str">
        <f>IF(P99=TRUE,Q99,"0,00 €")</f>
        <v>0,00 €</v>
      </c>
    </row>
    <row r="100" spans="2:20" ht="18" customHeight="1" x14ac:dyDescent="0.25">
      <c r="B100" s="515" t="s">
        <v>59</v>
      </c>
      <c r="C100" s="449"/>
      <c r="D100" s="449"/>
      <c r="E100" s="449"/>
      <c r="F100" s="531" t="s">
        <v>126</v>
      </c>
      <c r="G100" s="536"/>
      <c r="H100" s="503">
        <f>MAX(S100-G100,MIN(0))</f>
        <v>0</v>
      </c>
      <c r="I100" s="465"/>
      <c r="J100" s="492">
        <f>-T102</f>
        <v>0</v>
      </c>
      <c r="K100" s="493"/>
      <c r="L100" s="469"/>
      <c r="M100" s="472"/>
      <c r="N100" s="474"/>
      <c r="O100" s="433" t="b">
        <v>0</v>
      </c>
      <c r="P100" s="441" t="b">
        <v>0</v>
      </c>
      <c r="Q100" s="442">
        <f>G25*40%</f>
        <v>11.200000000000001</v>
      </c>
      <c r="S100" s="443" t="str">
        <f>IF(P100=TRUE,Q100,"0,00 €")</f>
        <v>0,00 €</v>
      </c>
    </row>
    <row r="101" spans="2:20" ht="18" customHeight="1" x14ac:dyDescent="0.25">
      <c r="B101" s="515"/>
      <c r="C101" s="449"/>
      <c r="D101" s="449"/>
      <c r="E101" s="449"/>
      <c r="F101" s="531"/>
      <c r="G101" s="534"/>
      <c r="H101" s="503"/>
      <c r="I101" s="465"/>
      <c r="J101" s="492"/>
      <c r="K101" s="493"/>
      <c r="L101" s="469"/>
      <c r="M101" s="472"/>
      <c r="N101" s="474"/>
      <c r="P101" s="441"/>
      <c r="Q101" s="442"/>
      <c r="S101" s="443"/>
    </row>
    <row r="102" spans="2:20" ht="18" customHeight="1" x14ac:dyDescent="0.25">
      <c r="B102" s="515"/>
      <c r="C102" s="531"/>
      <c r="D102" s="449"/>
      <c r="E102" s="449"/>
      <c r="F102" s="458"/>
      <c r="G102" s="530"/>
      <c r="H102" s="503"/>
      <c r="I102" s="465"/>
      <c r="J102" s="492"/>
      <c r="K102" s="493"/>
      <c r="L102" s="469"/>
      <c r="M102" s="472"/>
      <c r="N102" s="474"/>
      <c r="S102" s="444">
        <f>SUM(S98:S100)</f>
        <v>0</v>
      </c>
      <c r="T102" s="442">
        <f>MIN(H98+H99+H100,MAX(G27))</f>
        <v>0</v>
      </c>
    </row>
    <row r="103" spans="2:20" ht="26.25" customHeight="1" x14ac:dyDescent="0.25">
      <c r="B103" s="644" t="s">
        <v>189</v>
      </c>
      <c r="C103" s="645"/>
      <c r="D103" s="645"/>
      <c r="E103" s="645"/>
      <c r="F103" s="645"/>
      <c r="G103" s="646"/>
      <c r="H103" s="549"/>
      <c r="I103" s="465"/>
      <c r="J103" s="465"/>
      <c r="K103" s="449"/>
      <c r="L103" s="469"/>
      <c r="M103" s="449"/>
      <c r="N103" s="469"/>
    </row>
    <row r="104" spans="2:20" ht="5.15" customHeight="1" x14ac:dyDescent="0.25">
      <c r="B104" s="535"/>
      <c r="C104" s="480"/>
      <c r="D104" s="529"/>
      <c r="E104" s="449"/>
      <c r="F104" s="458"/>
      <c r="G104" s="530"/>
      <c r="H104" s="502"/>
      <c r="I104" s="465"/>
      <c r="J104" s="465"/>
      <c r="K104" s="449"/>
      <c r="L104" s="469"/>
      <c r="M104" s="449"/>
      <c r="N104" s="469"/>
    </row>
    <row r="105" spans="2:20" ht="18" customHeight="1" x14ac:dyDescent="0.25">
      <c r="B105" s="515" t="s">
        <v>138</v>
      </c>
      <c r="C105" s="531"/>
      <c r="D105" s="449">
        <f>IF(D45&gt;0,+D45,0)</f>
        <v>0</v>
      </c>
      <c r="E105" s="449" t="s">
        <v>25</v>
      </c>
      <c r="F105" s="458" t="s">
        <v>70</v>
      </c>
      <c r="G105" s="559">
        <f>+G45</f>
        <v>0</v>
      </c>
      <c r="H105" s="503">
        <f>+D105*G105</f>
        <v>0</v>
      </c>
      <c r="I105" s="465"/>
      <c r="J105" s="465"/>
      <c r="K105" s="449"/>
      <c r="L105" s="469"/>
      <c r="M105" s="449"/>
      <c r="N105" s="469"/>
    </row>
    <row r="106" spans="2:20" ht="18" customHeight="1" x14ac:dyDescent="0.25">
      <c r="B106" s="515" t="s">
        <v>58</v>
      </c>
      <c r="C106" s="531"/>
      <c r="D106" s="524"/>
      <c r="E106" s="449" t="s">
        <v>25</v>
      </c>
      <c r="F106" s="458" t="s">
        <v>70</v>
      </c>
      <c r="G106" s="560"/>
      <c r="H106" s="503">
        <f>+D106*G106</f>
        <v>0</v>
      </c>
      <c r="I106" s="465"/>
      <c r="J106" s="465"/>
      <c r="K106" s="449"/>
      <c r="L106" s="469"/>
      <c r="M106" s="449"/>
      <c r="N106" s="469"/>
    </row>
    <row r="107" spans="2:20" ht="26.25" customHeight="1" x14ac:dyDescent="0.25">
      <c r="B107" s="515" t="s">
        <v>59</v>
      </c>
      <c r="C107" s="531"/>
      <c r="D107" s="524"/>
      <c r="E107" s="449" t="s">
        <v>25</v>
      </c>
      <c r="F107" s="458" t="s">
        <v>70</v>
      </c>
      <c r="G107" s="560"/>
      <c r="H107" s="503">
        <f>+D107*G107</f>
        <v>0</v>
      </c>
      <c r="I107" s="465"/>
      <c r="J107" s="492">
        <f>-SUM(H105+H106+H107)</f>
        <v>0</v>
      </c>
      <c r="K107" s="449"/>
      <c r="L107" s="469"/>
      <c r="M107" s="449"/>
      <c r="N107" s="469"/>
    </row>
    <row r="108" spans="2:20" ht="10" customHeight="1" x14ac:dyDescent="0.25">
      <c r="B108" s="516"/>
      <c r="C108" s="450"/>
      <c r="D108" s="450"/>
      <c r="E108" s="450"/>
      <c r="F108" s="450"/>
      <c r="G108" s="450"/>
      <c r="H108" s="451"/>
      <c r="I108" s="465"/>
      <c r="J108" s="465"/>
      <c r="K108" s="449"/>
      <c r="L108" s="469"/>
      <c r="M108" s="449"/>
      <c r="N108" s="469"/>
    </row>
    <row r="109" spans="2:20" ht="15.5" x14ac:dyDescent="0.25">
      <c r="B109" s="449"/>
      <c r="C109" s="449"/>
      <c r="D109" s="449"/>
      <c r="E109" s="449"/>
      <c r="F109" s="449"/>
      <c r="G109" s="449"/>
      <c r="H109" s="490"/>
      <c r="I109" s="465"/>
      <c r="J109" s="465"/>
      <c r="K109" s="449"/>
      <c r="L109" s="469"/>
      <c r="M109" s="449"/>
      <c r="N109" s="469"/>
    </row>
    <row r="110" spans="2:20" ht="16" thickBot="1" x14ac:dyDescent="0.3">
      <c r="B110" s="509"/>
      <c r="C110" s="509"/>
      <c r="D110" s="509"/>
      <c r="E110" s="509"/>
      <c r="F110" s="509"/>
      <c r="G110" s="509"/>
      <c r="H110" s="509"/>
      <c r="I110" s="475"/>
      <c r="J110" s="465"/>
      <c r="K110" s="449"/>
      <c r="L110" s="469"/>
      <c r="M110" s="449"/>
      <c r="N110" s="469"/>
    </row>
    <row r="111" spans="2:20" ht="15.5" x14ac:dyDescent="0.25">
      <c r="B111" s="551"/>
      <c r="C111" s="449"/>
      <c r="D111" s="449"/>
      <c r="E111" s="449"/>
      <c r="F111" s="449"/>
      <c r="G111" s="449"/>
      <c r="H111" s="449"/>
      <c r="I111" s="449"/>
      <c r="J111" s="465"/>
      <c r="K111" s="449"/>
      <c r="L111" s="469"/>
      <c r="M111" s="449"/>
      <c r="N111" s="469"/>
    </row>
    <row r="112" spans="2:20" ht="15.5" x14ac:dyDescent="0.25">
      <c r="B112" s="552"/>
      <c r="C112" s="449"/>
      <c r="D112" s="449"/>
      <c r="E112" s="449"/>
      <c r="F112" s="449"/>
      <c r="G112" s="642" t="s">
        <v>73</v>
      </c>
      <c r="H112" s="643"/>
      <c r="I112" s="449"/>
      <c r="J112" s="492">
        <f>MAX(R112,MIN(0))</f>
        <v>0</v>
      </c>
      <c r="K112" s="510"/>
      <c r="L112" s="511">
        <f>SUM(L23:L109)</f>
        <v>0</v>
      </c>
      <c r="M112" s="449"/>
      <c r="N112" s="512"/>
      <c r="R112" s="433">
        <f>SUM(J22:J111)</f>
        <v>0</v>
      </c>
    </row>
    <row r="113" spans="2:14" ht="7.5" customHeight="1" x14ac:dyDescent="0.25">
      <c r="B113" s="471"/>
      <c r="C113" s="449"/>
      <c r="D113" s="449"/>
      <c r="E113" s="449"/>
      <c r="F113" s="449"/>
      <c r="G113" s="449"/>
      <c r="H113" s="456"/>
      <c r="I113" s="449"/>
      <c r="J113" s="492"/>
      <c r="K113" s="513"/>
      <c r="L113" s="511"/>
      <c r="M113" s="449"/>
      <c r="N113" s="512"/>
    </row>
    <row r="114" spans="2:14" ht="15.5" x14ac:dyDescent="0.25">
      <c r="B114" s="552"/>
      <c r="C114" s="449"/>
      <c r="D114" s="449"/>
      <c r="E114" s="449"/>
      <c r="F114" s="449"/>
      <c r="G114" s="642" t="s">
        <v>148</v>
      </c>
      <c r="H114" s="643"/>
      <c r="I114" s="449"/>
      <c r="J114" s="550"/>
      <c r="K114" s="514"/>
      <c r="L114" s="511"/>
      <c r="M114" s="449"/>
      <c r="N114" s="512"/>
    </row>
    <row r="115" spans="2:14" ht="7.5" customHeight="1" x14ac:dyDescent="0.25">
      <c r="B115" s="471"/>
      <c r="C115" s="449"/>
      <c r="D115" s="449"/>
      <c r="E115" s="449"/>
      <c r="F115" s="449"/>
      <c r="G115" s="449"/>
      <c r="H115" s="456"/>
      <c r="I115" s="449"/>
      <c r="J115" s="492"/>
      <c r="K115" s="513"/>
      <c r="L115" s="511"/>
      <c r="M115" s="449"/>
      <c r="N115" s="512"/>
    </row>
    <row r="116" spans="2:14" ht="15.5" x14ac:dyDescent="0.25">
      <c r="B116" s="552"/>
      <c r="C116" s="449"/>
      <c r="D116" s="449"/>
      <c r="E116" s="449"/>
      <c r="F116" s="449"/>
      <c r="G116" s="642" t="s">
        <v>150</v>
      </c>
      <c r="H116" s="643"/>
      <c r="I116" s="449"/>
      <c r="J116" s="492">
        <f>J112-J114</f>
        <v>0</v>
      </c>
      <c r="K116" s="513"/>
      <c r="L116" s="511"/>
      <c r="M116" s="449"/>
      <c r="N116" s="512"/>
    </row>
    <row r="117" spans="2:14" ht="16" thickBot="1" x14ac:dyDescent="0.3">
      <c r="B117" s="553"/>
      <c r="C117" s="509"/>
      <c r="D117" s="509"/>
      <c r="E117" s="509"/>
      <c r="F117" s="509"/>
      <c r="G117" s="509"/>
      <c r="H117" s="509"/>
      <c r="I117" s="509"/>
      <c r="J117" s="475"/>
      <c r="K117" s="449"/>
      <c r="L117" s="476"/>
      <c r="M117" s="449"/>
      <c r="N117" s="476"/>
    </row>
    <row r="118" spans="2:14" ht="15" x14ac:dyDescent="0.25"/>
    <row r="119" spans="2:14" ht="20" hidden="1" x14ac:dyDescent="0.25">
      <c r="B119" s="445"/>
      <c r="C119" s="446"/>
      <c r="L119" s="447"/>
    </row>
    <row r="120" spans="2:14" ht="20" hidden="1" x14ac:dyDescent="0.25">
      <c r="B120" s="446"/>
      <c r="C120" s="446"/>
    </row>
    <row r="121" spans="2:14" ht="5.15" hidden="1" customHeight="1" x14ac:dyDescent="0.25">
      <c r="B121" s="446"/>
      <c r="C121" s="446"/>
    </row>
    <row r="122" spans="2:14" ht="20" hidden="1" x14ac:dyDescent="0.25">
      <c r="B122" s="446"/>
      <c r="C122" s="446"/>
    </row>
    <row r="123" spans="2:14" ht="5.15" hidden="1" customHeight="1" x14ac:dyDescent="0.25">
      <c r="B123" s="446"/>
      <c r="C123" s="446"/>
    </row>
    <row r="124" spans="2:14" ht="15" hidden="1" x14ac:dyDescent="0.25"/>
    <row r="125" spans="2:14" ht="15" hidden="1" x14ac:dyDescent="0.25">
      <c r="C125" s="448"/>
    </row>
    <row r="126" spans="2:14" ht="20" hidden="1" x14ac:dyDescent="0.25">
      <c r="B126" s="446"/>
      <c r="C126" s="446"/>
    </row>
    <row r="127" spans="2:14" ht="15" hidden="1" x14ac:dyDescent="0.25"/>
    <row r="128" spans="2:14"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sheetData>
  <sheetProtection algorithmName="SHA-512" hashValue="IRXx0IHSzs4EKkHlpI2OF9eBo2OrJVxU35W73jr082eLQiYRhBIweLp7JMHIniT1a0fBEo+VRVpKVEgD8TlKXQ==" saltValue="YGs3tSJE6UkkwGwe9d+noQ==" spinCount="100000" sheet="1" selectLockedCells="1"/>
  <mergeCells count="26">
    <mergeCell ref="G116:H116"/>
    <mergeCell ref="B103:G103"/>
    <mergeCell ref="G112:H112"/>
    <mergeCell ref="G114:H114"/>
    <mergeCell ref="B51:C51"/>
    <mergeCell ref="B57:C57"/>
    <mergeCell ref="B71:C71"/>
    <mergeCell ref="B79:C79"/>
    <mergeCell ref="C67:E67"/>
    <mergeCell ref="B73:E73"/>
    <mergeCell ref="B75:E75"/>
    <mergeCell ref="D79:E79"/>
    <mergeCell ref="F79:G79"/>
    <mergeCell ref="B1:N1"/>
    <mergeCell ref="B15:B16"/>
    <mergeCell ref="B23:C23"/>
    <mergeCell ref="B33:C33"/>
    <mergeCell ref="B42:C42"/>
    <mergeCell ref="C16:J16"/>
    <mergeCell ref="C20:F20"/>
    <mergeCell ref="C4:J4"/>
    <mergeCell ref="C7:D7"/>
    <mergeCell ref="C10:D10"/>
    <mergeCell ref="C12:D12"/>
    <mergeCell ref="L12:N12"/>
    <mergeCell ref="C15:J15"/>
  </mergeCells>
  <dataValidations count="2">
    <dataValidation type="time" allowBlank="1" showInputMessage="1" showErrorMessage="1" errorTitle="Hinweis zur Eingabe" error="Bitte geben Sie die Uhrzeit mit Doppelpunkt ein; z.B. 15:00." sqref="F10 F12" xr:uid="{00000000-0002-0000-0500-000000000000}">
      <formula1>0</formula1>
      <formula2>0.999305555555556</formula2>
    </dataValidation>
    <dataValidation type="date" allowBlank="1" showInputMessage="1" showErrorMessage="1" errorTitle="Hinweis zur Eingabe" error="Sie haben ein Datum erfasst, welches nicht dem erforderlichen Datumsformat entspricht, z.B. 01.01.2026 oder außerhalb des Jahres 2026 liegt._x000a__x000a_Bitte berichtigen Sie Ihre Eingabe." sqref="C12:D12 C10:D10" xr:uid="{00000000-0002-0000-0500-000001000000}">
      <formula1>46023</formula1>
      <formula2>46397</formula2>
    </dataValidation>
  </dataValidations>
  <printOptions horizontalCentered="1" verticalCentered="1"/>
  <pageMargins left="0.78740157480314965" right="0.19685039370078741" top="0.19685039370078741" bottom="0.39370078740157483" header="0" footer="0"/>
  <pageSetup paperSize="9" scale="40" orientation="portrait" verticalDpi="300" r:id="rId1"/>
  <headerFooter alignWithMargins="0"/>
  <rowBreaks count="1" manualBreakCount="1">
    <brk id="28" max="16383" man="1"/>
  </rowBreaks>
  <colBreaks count="1" manualBreakCount="1">
    <brk id="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Kontrollkästchen 4">
              <controlPr locked="0" defaultSize="0" autoFill="0" autoLine="0" autoPict="0">
                <anchor moveWithCells="1">
                  <from>
                    <xdr:col>1</xdr:col>
                    <xdr:colOff>1905000</xdr:colOff>
                    <xdr:row>81</xdr:row>
                    <xdr:rowOff>0</xdr:rowOff>
                  </from>
                  <to>
                    <xdr:col>1</xdr:col>
                    <xdr:colOff>2203450</xdr:colOff>
                    <xdr:row>82</xdr:row>
                    <xdr:rowOff>0</xdr:rowOff>
                  </to>
                </anchor>
              </controlPr>
            </control>
          </mc:Choice>
        </mc:AlternateContent>
        <mc:AlternateContent xmlns:mc="http://schemas.openxmlformats.org/markup-compatibility/2006">
          <mc:Choice Requires="x14">
            <control shapeId="30722" r:id="rId5" name="Kontrollkästchen 5">
              <controlPr locked="0" defaultSize="0" autoFill="0" autoLine="0" autoPict="0">
                <anchor moveWithCells="1">
                  <from>
                    <xdr:col>1</xdr:col>
                    <xdr:colOff>1905000</xdr:colOff>
                    <xdr:row>82</xdr:row>
                    <xdr:rowOff>0</xdr:rowOff>
                  </from>
                  <to>
                    <xdr:col>1</xdr:col>
                    <xdr:colOff>2203450</xdr:colOff>
                    <xdr:row>82</xdr:row>
                    <xdr:rowOff>222250</xdr:rowOff>
                  </to>
                </anchor>
              </controlPr>
            </control>
          </mc:Choice>
        </mc:AlternateContent>
        <mc:AlternateContent xmlns:mc="http://schemas.openxmlformats.org/markup-compatibility/2006">
          <mc:Choice Requires="x14">
            <control shapeId="30723" r:id="rId6" name="Kontrollkästchen 6">
              <controlPr locked="0" defaultSize="0" autoFill="0" autoLine="0" autoPict="0">
                <anchor moveWithCells="1">
                  <from>
                    <xdr:col>1</xdr:col>
                    <xdr:colOff>1905000</xdr:colOff>
                    <xdr:row>83</xdr:row>
                    <xdr:rowOff>0</xdr:rowOff>
                  </from>
                  <to>
                    <xdr:col>1</xdr:col>
                    <xdr:colOff>2203450</xdr:colOff>
                    <xdr:row>84</xdr:row>
                    <xdr:rowOff>0</xdr:rowOff>
                  </to>
                </anchor>
              </controlPr>
            </control>
          </mc:Choice>
        </mc:AlternateContent>
        <mc:AlternateContent xmlns:mc="http://schemas.openxmlformats.org/markup-compatibility/2006">
          <mc:Choice Requires="x14">
            <control shapeId="30724" r:id="rId7" name="Kontrollkästchen 7">
              <controlPr locked="0" defaultSize="0" autoFill="0" autoLine="0" autoPict="0">
                <anchor moveWithCells="1">
                  <from>
                    <xdr:col>1</xdr:col>
                    <xdr:colOff>1905000</xdr:colOff>
                    <xdr:row>97</xdr:row>
                    <xdr:rowOff>0</xdr:rowOff>
                  </from>
                  <to>
                    <xdr:col>1</xdr:col>
                    <xdr:colOff>2203450</xdr:colOff>
                    <xdr:row>98</xdr:row>
                    <xdr:rowOff>0</xdr:rowOff>
                  </to>
                </anchor>
              </controlPr>
            </control>
          </mc:Choice>
        </mc:AlternateContent>
        <mc:AlternateContent xmlns:mc="http://schemas.openxmlformats.org/markup-compatibility/2006">
          <mc:Choice Requires="x14">
            <control shapeId="30725" r:id="rId8" name="Kontrollkästchen 8">
              <controlPr locked="0" defaultSize="0" autoFill="0" autoLine="0" autoPict="0">
                <anchor moveWithCells="1">
                  <from>
                    <xdr:col>1</xdr:col>
                    <xdr:colOff>1905000</xdr:colOff>
                    <xdr:row>98</xdr:row>
                    <xdr:rowOff>0</xdr:rowOff>
                  </from>
                  <to>
                    <xdr:col>1</xdr:col>
                    <xdr:colOff>2203450</xdr:colOff>
                    <xdr:row>98</xdr:row>
                    <xdr:rowOff>222250</xdr:rowOff>
                  </to>
                </anchor>
              </controlPr>
            </control>
          </mc:Choice>
        </mc:AlternateContent>
        <mc:AlternateContent xmlns:mc="http://schemas.openxmlformats.org/markup-compatibility/2006">
          <mc:Choice Requires="x14">
            <control shapeId="30726" r:id="rId9" name="Kontrollkästchen 9">
              <controlPr locked="0" defaultSize="0" autoFill="0" autoLine="0" autoPict="0">
                <anchor moveWithCells="1">
                  <from>
                    <xdr:col>1</xdr:col>
                    <xdr:colOff>1905000</xdr:colOff>
                    <xdr:row>99</xdr:row>
                    <xdr:rowOff>0</xdr:rowOff>
                  </from>
                  <to>
                    <xdr:col>1</xdr:col>
                    <xdr:colOff>2203450</xdr:colOff>
                    <xdr:row>100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IV54"/>
  <sheetViews>
    <sheetView showGridLines="0" showRowColHeaders="0" zoomScaleNormal="100" workbookViewId="0">
      <selection activeCell="F3" sqref="F3:T3"/>
    </sheetView>
  </sheetViews>
  <sheetFormatPr baseColWidth="10" defaultColWidth="0" defaultRowHeight="15" zeroHeight="1" x14ac:dyDescent="0.3"/>
  <cols>
    <col min="1" max="1" width="1.7265625" style="155" customWidth="1"/>
    <col min="2" max="2" width="8.1796875" style="155" customWidth="1"/>
    <col min="3" max="4" width="0.7265625" style="155" customWidth="1"/>
    <col min="5" max="5" width="37.7265625" style="155" customWidth="1"/>
    <col min="6" max="7" width="0.7265625" style="155" customWidth="1"/>
    <col min="8" max="8" width="13.7265625" style="155" customWidth="1"/>
    <col min="9" max="10" width="0.7265625" style="155" customWidth="1"/>
    <col min="11" max="11" width="10.7265625" style="155" customWidth="1"/>
    <col min="12" max="13" width="0.7265625" style="155" customWidth="1"/>
    <col min="14" max="14" width="16.54296875" style="155" customWidth="1"/>
    <col min="15" max="16" width="0.7265625" style="155" customWidth="1"/>
    <col min="17" max="17" width="13.26953125" style="155" customWidth="1"/>
    <col min="18" max="19" width="0.7265625" style="155" customWidth="1"/>
    <col min="20" max="20" width="16.7265625" style="155" customWidth="1"/>
    <col min="21" max="22" width="0.7265625" style="155" customWidth="1"/>
    <col min="23" max="23" width="13.26953125" style="155" customWidth="1"/>
    <col min="24" max="24" width="1.7265625" style="155" customWidth="1"/>
    <col min="25" max="16384" width="13.26953125" style="155" hidden="1"/>
  </cols>
  <sheetData>
    <row r="1" spans="2:23" ht="35.15" customHeight="1" x14ac:dyDescent="0.3">
      <c r="B1" s="566" t="s">
        <v>207</v>
      </c>
      <c r="C1" s="567"/>
      <c r="D1" s="567"/>
      <c r="E1" s="567"/>
      <c r="F1" s="567"/>
      <c r="G1" s="567"/>
      <c r="H1" s="568"/>
      <c r="I1" s="568"/>
      <c r="J1" s="568"/>
      <c r="K1" s="568"/>
      <c r="L1" s="568"/>
      <c r="M1" s="568"/>
      <c r="N1" s="568"/>
      <c r="O1" s="568"/>
      <c r="P1" s="568"/>
      <c r="Q1" s="568"/>
      <c r="R1" s="568"/>
      <c r="S1" s="568"/>
      <c r="T1" s="568"/>
      <c r="U1" s="568"/>
      <c r="V1" s="568"/>
      <c r="W1" s="568"/>
    </row>
    <row r="2" spans="2:23" ht="15.75" customHeight="1" x14ac:dyDescent="0.3">
      <c r="B2" s="156"/>
      <c r="C2" s="156"/>
      <c r="D2" s="156"/>
      <c r="E2" s="156"/>
      <c r="F2" s="156"/>
      <c r="G2" s="156"/>
      <c r="H2" s="156"/>
      <c r="I2" s="156"/>
      <c r="J2" s="156"/>
      <c r="K2" s="156"/>
      <c r="L2" s="156"/>
      <c r="M2" s="156"/>
      <c r="N2" s="156"/>
      <c r="O2" s="156"/>
      <c r="P2" s="156"/>
      <c r="Q2" s="156"/>
      <c r="R2" s="156"/>
      <c r="S2" s="156"/>
      <c r="T2" s="156"/>
      <c r="U2" s="156"/>
      <c r="V2" s="156"/>
      <c r="W2" s="156"/>
    </row>
    <row r="3" spans="2:23" ht="15.5" x14ac:dyDescent="0.35">
      <c r="B3" s="171"/>
      <c r="C3" s="171"/>
      <c r="D3" s="172"/>
      <c r="E3" s="201" t="s">
        <v>26</v>
      </c>
      <c r="F3" s="665"/>
      <c r="G3" s="666"/>
      <c r="H3" s="666"/>
      <c r="I3" s="666"/>
      <c r="J3" s="666"/>
      <c r="K3" s="666"/>
      <c r="L3" s="666"/>
      <c r="M3" s="666"/>
      <c r="N3" s="666"/>
      <c r="O3" s="666"/>
      <c r="P3" s="666"/>
      <c r="Q3" s="666"/>
      <c r="R3" s="666"/>
      <c r="S3" s="666"/>
      <c r="T3" s="667"/>
      <c r="U3" s="171"/>
      <c r="V3" s="171"/>
      <c r="W3" s="171"/>
    </row>
    <row r="4" spans="2:23" ht="15.75" customHeight="1" x14ac:dyDescent="0.35">
      <c r="B4" s="173"/>
      <c r="C4" s="173"/>
      <c r="D4" s="173"/>
      <c r="E4" s="173"/>
      <c r="F4" s="173"/>
      <c r="G4" s="173"/>
      <c r="H4" s="173"/>
      <c r="I4" s="173"/>
      <c r="J4" s="173"/>
      <c r="K4" s="173"/>
      <c r="L4" s="173"/>
      <c r="M4" s="173"/>
      <c r="N4" s="173"/>
      <c r="O4" s="173"/>
      <c r="P4" s="173"/>
      <c r="Q4" s="173"/>
      <c r="R4" s="173"/>
      <c r="S4" s="173"/>
      <c r="T4" s="173"/>
      <c r="U4" s="173"/>
      <c r="V4" s="173"/>
      <c r="W4" s="173"/>
    </row>
    <row r="5" spans="2:23" ht="5.15" customHeight="1" x14ac:dyDescent="0.35">
      <c r="B5" s="174"/>
      <c r="C5" s="171"/>
      <c r="D5" s="171"/>
      <c r="E5" s="171"/>
      <c r="F5" s="171"/>
      <c r="G5" s="171"/>
      <c r="H5" s="171"/>
      <c r="I5" s="171"/>
      <c r="J5" s="171"/>
      <c r="K5" s="171"/>
      <c r="L5" s="171"/>
      <c r="M5" s="171"/>
      <c r="N5" s="171"/>
      <c r="O5" s="171"/>
      <c r="P5" s="171"/>
      <c r="Q5" s="171"/>
      <c r="R5" s="171"/>
      <c r="S5" s="171"/>
      <c r="T5" s="171"/>
      <c r="U5" s="171"/>
      <c r="V5" s="171"/>
      <c r="W5" s="175"/>
    </row>
    <row r="6" spans="2:23" ht="15.75" customHeight="1" x14ac:dyDescent="0.35">
      <c r="B6" s="663" t="s">
        <v>183</v>
      </c>
      <c r="C6" s="180"/>
      <c r="D6" s="200"/>
      <c r="E6" s="200"/>
      <c r="F6" s="180"/>
      <c r="G6" s="200"/>
      <c r="H6" s="659" t="s">
        <v>27</v>
      </c>
      <c r="I6" s="180"/>
      <c r="J6" s="200"/>
      <c r="K6" s="658" t="s">
        <v>28</v>
      </c>
      <c r="L6" s="658"/>
      <c r="M6" s="658"/>
      <c r="N6" s="658"/>
      <c r="O6" s="219"/>
      <c r="P6" s="219"/>
      <c r="Q6" s="659" t="s">
        <v>184</v>
      </c>
      <c r="R6" s="220"/>
      <c r="S6" s="221"/>
      <c r="T6" s="659" t="s">
        <v>29</v>
      </c>
      <c r="U6" s="220"/>
      <c r="V6" s="221"/>
      <c r="W6" s="661" t="s">
        <v>61</v>
      </c>
    </row>
    <row r="7" spans="2:23" ht="15.75" customHeight="1" x14ac:dyDescent="0.35">
      <c r="B7" s="664"/>
      <c r="C7" s="181"/>
      <c r="D7" s="182"/>
      <c r="E7" s="182" t="s">
        <v>30</v>
      </c>
      <c r="F7" s="181"/>
      <c r="G7" s="182"/>
      <c r="H7" s="660"/>
      <c r="I7" s="181"/>
      <c r="J7" s="182"/>
      <c r="K7" s="182" t="s">
        <v>4</v>
      </c>
      <c r="L7" s="181"/>
      <c r="M7" s="182"/>
      <c r="N7" s="182" t="s">
        <v>6</v>
      </c>
      <c r="O7" s="181"/>
      <c r="P7" s="182"/>
      <c r="Q7" s="660"/>
      <c r="R7" s="222"/>
      <c r="S7" s="223"/>
      <c r="T7" s="660"/>
      <c r="U7" s="222"/>
      <c r="V7" s="223"/>
      <c r="W7" s="662"/>
    </row>
    <row r="8" spans="2:23" ht="15.5" x14ac:dyDescent="0.35">
      <c r="B8" s="664"/>
      <c r="C8" s="181"/>
      <c r="D8" s="182"/>
      <c r="E8" s="182"/>
      <c r="F8" s="181"/>
      <c r="G8" s="182"/>
      <c r="H8" s="660"/>
      <c r="I8" s="181"/>
      <c r="J8" s="182"/>
      <c r="K8" s="182"/>
      <c r="L8" s="181"/>
      <c r="M8" s="182"/>
      <c r="N8" s="182"/>
      <c r="O8" s="181"/>
      <c r="P8" s="182"/>
      <c r="Q8" s="660"/>
      <c r="R8" s="222"/>
      <c r="S8" s="223"/>
      <c r="T8" s="660"/>
      <c r="U8" s="222"/>
      <c r="V8" s="223"/>
      <c r="W8" s="662"/>
    </row>
    <row r="9" spans="2:23" ht="5.15" customHeight="1" x14ac:dyDescent="0.35">
      <c r="B9" s="176"/>
      <c r="C9" s="177"/>
      <c r="D9" s="178"/>
      <c r="E9" s="178"/>
      <c r="F9" s="177"/>
      <c r="G9" s="178"/>
      <c r="H9" s="178"/>
      <c r="I9" s="177"/>
      <c r="J9" s="178"/>
      <c r="K9" s="178"/>
      <c r="L9" s="177"/>
      <c r="M9" s="178"/>
      <c r="N9" s="178"/>
      <c r="O9" s="177"/>
      <c r="P9" s="178"/>
      <c r="Q9" s="178"/>
      <c r="R9" s="177"/>
      <c r="S9" s="178"/>
      <c r="T9" s="178"/>
      <c r="U9" s="177"/>
      <c r="V9" s="178"/>
      <c r="W9" s="177"/>
    </row>
    <row r="10" spans="2:23" ht="15.5" x14ac:dyDescent="0.35">
      <c r="B10" s="179"/>
      <c r="C10" s="172"/>
      <c r="D10" s="171"/>
      <c r="E10" s="225"/>
      <c r="F10" s="226"/>
      <c r="G10" s="225"/>
      <c r="H10" s="225"/>
      <c r="I10" s="226"/>
      <c r="J10" s="225"/>
      <c r="K10" s="225"/>
      <c r="L10" s="226"/>
      <c r="M10" s="225"/>
      <c r="N10" s="225"/>
      <c r="O10" s="226"/>
      <c r="P10" s="225"/>
      <c r="Q10" s="225"/>
      <c r="R10" s="226"/>
      <c r="S10" s="225"/>
      <c r="T10" s="225"/>
      <c r="U10" s="226"/>
      <c r="V10" s="225"/>
      <c r="W10" s="227"/>
    </row>
    <row r="11" spans="2:23" ht="20.149999999999999" customHeight="1" x14ac:dyDescent="0.6">
      <c r="B11" s="224">
        <v>1</v>
      </c>
      <c r="C11" s="202"/>
      <c r="D11" s="203"/>
      <c r="E11" s="212"/>
      <c r="F11" s="204"/>
      <c r="G11" s="205"/>
      <c r="H11" s="213"/>
      <c r="I11" s="206"/>
      <c r="J11" s="207"/>
      <c r="K11" s="214"/>
      <c r="L11" s="208"/>
      <c r="M11" s="209"/>
      <c r="N11" s="214"/>
      <c r="O11" s="206"/>
      <c r="P11" s="207"/>
      <c r="Q11" s="214"/>
      <c r="R11" s="206"/>
      <c r="S11" s="207"/>
      <c r="T11" s="215"/>
      <c r="U11" s="210"/>
      <c r="V11" s="211"/>
      <c r="W11" s="216"/>
    </row>
    <row r="12" spans="2:23" ht="20.149999999999999" customHeight="1" x14ac:dyDescent="0.6">
      <c r="B12" s="224">
        <f t="shared" ref="B12:B41" si="0">+B11+1</f>
        <v>2</v>
      </c>
      <c r="C12" s="202"/>
      <c r="D12" s="203"/>
      <c r="E12" s="212"/>
      <c r="F12" s="204"/>
      <c r="G12" s="205"/>
      <c r="H12" s="213"/>
      <c r="I12" s="206"/>
      <c r="J12" s="207"/>
      <c r="K12" s="214"/>
      <c r="L12" s="208"/>
      <c r="M12" s="209"/>
      <c r="N12" s="214"/>
      <c r="O12" s="206"/>
      <c r="P12" s="207"/>
      <c r="Q12" s="214"/>
      <c r="R12" s="206"/>
      <c r="S12" s="207"/>
      <c r="T12" s="215"/>
      <c r="U12" s="210"/>
      <c r="V12" s="211"/>
      <c r="W12" s="216"/>
    </row>
    <row r="13" spans="2:23" ht="20.149999999999999" customHeight="1" x14ac:dyDescent="0.6">
      <c r="B13" s="224">
        <f t="shared" si="0"/>
        <v>3</v>
      </c>
      <c r="C13" s="202"/>
      <c r="D13" s="203"/>
      <c r="E13" s="212"/>
      <c r="F13" s="204"/>
      <c r="G13" s="205"/>
      <c r="H13" s="213"/>
      <c r="I13" s="206"/>
      <c r="J13" s="207"/>
      <c r="K13" s="214"/>
      <c r="L13" s="208"/>
      <c r="M13" s="209"/>
      <c r="N13" s="214"/>
      <c r="O13" s="206"/>
      <c r="P13" s="207"/>
      <c r="Q13" s="214"/>
      <c r="R13" s="206"/>
      <c r="S13" s="207"/>
      <c r="T13" s="215"/>
      <c r="U13" s="210"/>
      <c r="V13" s="211"/>
      <c r="W13" s="216"/>
    </row>
    <row r="14" spans="2:23" ht="20.149999999999999" customHeight="1" x14ac:dyDescent="0.6">
      <c r="B14" s="224">
        <f t="shared" si="0"/>
        <v>4</v>
      </c>
      <c r="C14" s="202"/>
      <c r="D14" s="203"/>
      <c r="E14" s="212"/>
      <c r="F14" s="204"/>
      <c r="G14" s="205"/>
      <c r="H14" s="213"/>
      <c r="I14" s="206"/>
      <c r="J14" s="207"/>
      <c r="K14" s="214"/>
      <c r="L14" s="208"/>
      <c r="M14" s="209"/>
      <c r="N14" s="214"/>
      <c r="O14" s="206"/>
      <c r="P14" s="207"/>
      <c r="Q14" s="214"/>
      <c r="R14" s="206"/>
      <c r="S14" s="207"/>
      <c r="T14" s="215"/>
      <c r="U14" s="210"/>
      <c r="V14" s="211"/>
      <c r="W14" s="216"/>
    </row>
    <row r="15" spans="2:23" ht="20.149999999999999" customHeight="1" x14ac:dyDescent="0.6">
      <c r="B15" s="224">
        <f t="shared" si="0"/>
        <v>5</v>
      </c>
      <c r="C15" s="202"/>
      <c r="D15" s="203"/>
      <c r="E15" s="212"/>
      <c r="F15" s="204"/>
      <c r="G15" s="205"/>
      <c r="H15" s="213"/>
      <c r="I15" s="206"/>
      <c r="J15" s="207"/>
      <c r="K15" s="214"/>
      <c r="L15" s="208"/>
      <c r="M15" s="209"/>
      <c r="N15" s="214"/>
      <c r="O15" s="206"/>
      <c r="P15" s="207"/>
      <c r="Q15" s="214"/>
      <c r="R15" s="206"/>
      <c r="S15" s="207"/>
      <c r="T15" s="215"/>
      <c r="U15" s="210"/>
      <c r="V15" s="211"/>
      <c r="W15" s="216"/>
    </row>
    <row r="16" spans="2:23" ht="20.149999999999999" customHeight="1" x14ac:dyDescent="0.6">
      <c r="B16" s="224">
        <f t="shared" si="0"/>
        <v>6</v>
      </c>
      <c r="C16" s="202"/>
      <c r="D16" s="203"/>
      <c r="E16" s="212"/>
      <c r="F16" s="204"/>
      <c r="G16" s="205"/>
      <c r="H16" s="213"/>
      <c r="I16" s="206"/>
      <c r="J16" s="212"/>
      <c r="K16" s="214"/>
      <c r="L16" s="208"/>
      <c r="M16" s="209"/>
      <c r="N16" s="214"/>
      <c r="O16" s="206"/>
      <c r="P16" s="207"/>
      <c r="Q16" s="214"/>
      <c r="R16" s="206"/>
      <c r="S16" s="207"/>
      <c r="T16" s="215"/>
      <c r="U16" s="210"/>
      <c r="V16" s="211"/>
      <c r="W16" s="216"/>
    </row>
    <row r="17" spans="2:23" ht="20.149999999999999" customHeight="1" x14ac:dyDescent="0.6">
      <c r="B17" s="224">
        <f t="shared" si="0"/>
        <v>7</v>
      </c>
      <c r="C17" s="202"/>
      <c r="D17" s="203"/>
      <c r="E17" s="212"/>
      <c r="F17" s="204"/>
      <c r="G17" s="205"/>
      <c r="H17" s="213"/>
      <c r="I17" s="206"/>
      <c r="J17" s="207"/>
      <c r="K17" s="214"/>
      <c r="L17" s="208"/>
      <c r="M17" s="209"/>
      <c r="N17" s="214"/>
      <c r="O17" s="206"/>
      <c r="P17" s="207"/>
      <c r="Q17" s="214"/>
      <c r="R17" s="206"/>
      <c r="S17" s="207"/>
      <c r="T17" s="215"/>
      <c r="U17" s="210"/>
      <c r="V17" s="211"/>
      <c r="W17" s="216"/>
    </row>
    <row r="18" spans="2:23" ht="20.149999999999999" customHeight="1" x14ac:dyDescent="0.6">
      <c r="B18" s="224">
        <f t="shared" si="0"/>
        <v>8</v>
      </c>
      <c r="C18" s="202"/>
      <c r="D18" s="203"/>
      <c r="E18" s="212"/>
      <c r="F18" s="204"/>
      <c r="G18" s="205"/>
      <c r="H18" s="213"/>
      <c r="I18" s="206"/>
      <c r="J18" s="207"/>
      <c r="K18" s="214"/>
      <c r="L18" s="208"/>
      <c r="M18" s="209"/>
      <c r="N18" s="214"/>
      <c r="O18" s="206"/>
      <c r="P18" s="207"/>
      <c r="Q18" s="214"/>
      <c r="R18" s="206"/>
      <c r="S18" s="207"/>
      <c r="T18" s="215"/>
      <c r="U18" s="210"/>
      <c r="V18" s="211"/>
      <c r="W18" s="216"/>
    </row>
    <row r="19" spans="2:23" ht="20.149999999999999" customHeight="1" x14ac:dyDescent="0.6">
      <c r="B19" s="224">
        <f t="shared" si="0"/>
        <v>9</v>
      </c>
      <c r="C19" s="202"/>
      <c r="D19" s="203"/>
      <c r="E19" s="212"/>
      <c r="F19" s="204"/>
      <c r="G19" s="205"/>
      <c r="H19" s="213"/>
      <c r="I19" s="206"/>
      <c r="J19" s="207"/>
      <c r="K19" s="214"/>
      <c r="L19" s="208"/>
      <c r="M19" s="209"/>
      <c r="N19" s="214"/>
      <c r="O19" s="206"/>
      <c r="P19" s="207"/>
      <c r="Q19" s="214"/>
      <c r="R19" s="206"/>
      <c r="S19" s="207"/>
      <c r="T19" s="215"/>
      <c r="U19" s="210"/>
      <c r="V19" s="211"/>
      <c r="W19" s="216"/>
    </row>
    <row r="20" spans="2:23" ht="20.149999999999999" customHeight="1" x14ac:dyDescent="0.6">
      <c r="B20" s="224">
        <f t="shared" si="0"/>
        <v>10</v>
      </c>
      <c r="C20" s="202"/>
      <c r="D20" s="203"/>
      <c r="E20" s="212"/>
      <c r="F20" s="204"/>
      <c r="G20" s="205"/>
      <c r="H20" s="213"/>
      <c r="I20" s="206"/>
      <c r="J20" s="207"/>
      <c r="K20" s="214"/>
      <c r="L20" s="208"/>
      <c r="M20" s="209"/>
      <c r="N20" s="214"/>
      <c r="O20" s="206"/>
      <c r="P20" s="207"/>
      <c r="Q20" s="214"/>
      <c r="R20" s="206"/>
      <c r="S20" s="207"/>
      <c r="T20" s="215"/>
      <c r="U20" s="210"/>
      <c r="V20" s="211"/>
      <c r="W20" s="216"/>
    </row>
    <row r="21" spans="2:23" ht="20.149999999999999" customHeight="1" x14ac:dyDescent="0.6">
      <c r="B21" s="224">
        <f t="shared" si="0"/>
        <v>11</v>
      </c>
      <c r="C21" s="202"/>
      <c r="D21" s="203"/>
      <c r="E21" s="212"/>
      <c r="F21" s="204"/>
      <c r="G21" s="205"/>
      <c r="H21" s="213"/>
      <c r="I21" s="206"/>
      <c r="J21" s="207"/>
      <c r="K21" s="214"/>
      <c r="L21" s="208"/>
      <c r="M21" s="209"/>
      <c r="N21" s="214"/>
      <c r="O21" s="206"/>
      <c r="P21" s="207"/>
      <c r="Q21" s="214"/>
      <c r="R21" s="206"/>
      <c r="S21" s="207"/>
      <c r="T21" s="215"/>
      <c r="U21" s="210"/>
      <c r="V21" s="211"/>
      <c r="W21" s="216"/>
    </row>
    <row r="22" spans="2:23" ht="20.149999999999999" customHeight="1" x14ac:dyDescent="0.6">
      <c r="B22" s="224">
        <f t="shared" si="0"/>
        <v>12</v>
      </c>
      <c r="C22" s="202"/>
      <c r="D22" s="203"/>
      <c r="E22" s="212"/>
      <c r="F22" s="204"/>
      <c r="G22" s="205"/>
      <c r="H22" s="213"/>
      <c r="I22" s="206"/>
      <c r="J22" s="207"/>
      <c r="K22" s="214"/>
      <c r="L22" s="208"/>
      <c r="M22" s="209"/>
      <c r="N22" s="214"/>
      <c r="O22" s="206"/>
      <c r="P22" s="207"/>
      <c r="Q22" s="214"/>
      <c r="R22" s="206"/>
      <c r="S22" s="207"/>
      <c r="T22" s="215"/>
      <c r="U22" s="210"/>
      <c r="V22" s="211"/>
      <c r="W22" s="216"/>
    </row>
    <row r="23" spans="2:23" ht="20.149999999999999" customHeight="1" x14ac:dyDescent="0.6">
      <c r="B23" s="224">
        <f t="shared" si="0"/>
        <v>13</v>
      </c>
      <c r="C23" s="202"/>
      <c r="D23" s="203"/>
      <c r="E23" s="212"/>
      <c r="F23" s="204"/>
      <c r="G23" s="205"/>
      <c r="H23" s="213"/>
      <c r="I23" s="206"/>
      <c r="J23" s="207"/>
      <c r="K23" s="214"/>
      <c r="L23" s="208"/>
      <c r="M23" s="209"/>
      <c r="N23" s="214"/>
      <c r="O23" s="206"/>
      <c r="P23" s="207"/>
      <c r="Q23" s="214"/>
      <c r="R23" s="206"/>
      <c r="S23" s="207"/>
      <c r="T23" s="215"/>
      <c r="U23" s="210"/>
      <c r="V23" s="211"/>
      <c r="W23" s="216"/>
    </row>
    <row r="24" spans="2:23" ht="20.149999999999999" customHeight="1" x14ac:dyDescent="0.6">
      <c r="B24" s="224">
        <f t="shared" si="0"/>
        <v>14</v>
      </c>
      <c r="C24" s="202"/>
      <c r="D24" s="203"/>
      <c r="E24" s="212"/>
      <c r="F24" s="204"/>
      <c r="G24" s="205"/>
      <c r="H24" s="213"/>
      <c r="I24" s="206"/>
      <c r="J24" s="207"/>
      <c r="K24" s="214"/>
      <c r="L24" s="208"/>
      <c r="M24" s="209"/>
      <c r="N24" s="214"/>
      <c r="O24" s="206"/>
      <c r="P24" s="207"/>
      <c r="Q24" s="214"/>
      <c r="R24" s="206"/>
      <c r="S24" s="207"/>
      <c r="T24" s="215"/>
      <c r="U24" s="210"/>
      <c r="V24" s="211"/>
      <c r="W24" s="216"/>
    </row>
    <row r="25" spans="2:23" ht="20.149999999999999" customHeight="1" x14ac:dyDescent="0.6">
      <c r="B25" s="224">
        <f t="shared" si="0"/>
        <v>15</v>
      </c>
      <c r="C25" s="202"/>
      <c r="D25" s="203"/>
      <c r="E25" s="212"/>
      <c r="F25" s="204"/>
      <c r="G25" s="205"/>
      <c r="H25" s="213"/>
      <c r="I25" s="206"/>
      <c r="J25" s="207"/>
      <c r="K25" s="214"/>
      <c r="L25" s="208"/>
      <c r="M25" s="209"/>
      <c r="N25" s="214"/>
      <c r="O25" s="206"/>
      <c r="P25" s="207"/>
      <c r="Q25" s="214"/>
      <c r="R25" s="206"/>
      <c r="S25" s="207"/>
      <c r="T25" s="215"/>
      <c r="U25" s="210"/>
      <c r="V25" s="211"/>
      <c r="W25" s="216"/>
    </row>
    <row r="26" spans="2:23" ht="20.149999999999999" customHeight="1" x14ac:dyDescent="0.6">
      <c r="B26" s="224">
        <f t="shared" si="0"/>
        <v>16</v>
      </c>
      <c r="C26" s="202"/>
      <c r="D26" s="203"/>
      <c r="E26" s="212"/>
      <c r="F26" s="204"/>
      <c r="G26" s="205"/>
      <c r="H26" s="213"/>
      <c r="I26" s="206"/>
      <c r="J26" s="207"/>
      <c r="K26" s="214"/>
      <c r="L26" s="208"/>
      <c r="M26" s="209"/>
      <c r="N26" s="214"/>
      <c r="O26" s="206"/>
      <c r="P26" s="207"/>
      <c r="Q26" s="214"/>
      <c r="R26" s="206"/>
      <c r="S26" s="207"/>
      <c r="T26" s="215"/>
      <c r="U26" s="210"/>
      <c r="V26" s="211"/>
      <c r="W26" s="216"/>
    </row>
    <row r="27" spans="2:23" ht="20.149999999999999" customHeight="1" x14ac:dyDescent="0.6">
      <c r="B27" s="224">
        <f t="shared" si="0"/>
        <v>17</v>
      </c>
      <c r="C27" s="202"/>
      <c r="D27" s="203"/>
      <c r="E27" s="212"/>
      <c r="F27" s="204"/>
      <c r="G27" s="205"/>
      <c r="H27" s="213"/>
      <c r="I27" s="206"/>
      <c r="J27" s="207"/>
      <c r="K27" s="214"/>
      <c r="L27" s="208"/>
      <c r="M27" s="209"/>
      <c r="N27" s="214"/>
      <c r="O27" s="206"/>
      <c r="P27" s="207"/>
      <c r="Q27" s="214"/>
      <c r="R27" s="206"/>
      <c r="S27" s="207"/>
      <c r="T27" s="215"/>
      <c r="U27" s="210"/>
      <c r="V27" s="211"/>
      <c r="W27" s="216"/>
    </row>
    <row r="28" spans="2:23" ht="20.149999999999999" customHeight="1" x14ac:dyDescent="0.6">
      <c r="B28" s="224">
        <f t="shared" si="0"/>
        <v>18</v>
      </c>
      <c r="C28" s="202"/>
      <c r="D28" s="203"/>
      <c r="E28" s="212"/>
      <c r="F28" s="204"/>
      <c r="G28" s="205"/>
      <c r="H28" s="213"/>
      <c r="I28" s="206"/>
      <c r="J28" s="207"/>
      <c r="K28" s="214"/>
      <c r="L28" s="208"/>
      <c r="M28" s="209"/>
      <c r="N28" s="214"/>
      <c r="O28" s="206"/>
      <c r="P28" s="207"/>
      <c r="Q28" s="214"/>
      <c r="R28" s="206"/>
      <c r="S28" s="207"/>
      <c r="T28" s="215"/>
      <c r="U28" s="210"/>
      <c r="V28" s="211"/>
      <c r="W28" s="216"/>
    </row>
    <row r="29" spans="2:23" ht="20.149999999999999" customHeight="1" x14ac:dyDescent="0.6">
      <c r="B29" s="224">
        <f t="shared" si="0"/>
        <v>19</v>
      </c>
      <c r="C29" s="202"/>
      <c r="D29" s="203"/>
      <c r="E29" s="212"/>
      <c r="F29" s="204"/>
      <c r="G29" s="205"/>
      <c r="H29" s="213"/>
      <c r="I29" s="206"/>
      <c r="J29" s="207"/>
      <c r="K29" s="214"/>
      <c r="L29" s="208"/>
      <c r="M29" s="209"/>
      <c r="N29" s="214"/>
      <c r="O29" s="206"/>
      <c r="P29" s="207"/>
      <c r="Q29" s="214"/>
      <c r="R29" s="206"/>
      <c r="S29" s="207"/>
      <c r="T29" s="215"/>
      <c r="U29" s="210"/>
      <c r="V29" s="211"/>
      <c r="W29" s="216"/>
    </row>
    <row r="30" spans="2:23" ht="20.149999999999999" customHeight="1" x14ac:dyDescent="0.6">
      <c r="B30" s="224">
        <f t="shared" si="0"/>
        <v>20</v>
      </c>
      <c r="C30" s="202"/>
      <c r="D30" s="203"/>
      <c r="E30" s="212"/>
      <c r="F30" s="204"/>
      <c r="G30" s="205"/>
      <c r="H30" s="213"/>
      <c r="I30" s="206"/>
      <c r="J30" s="207"/>
      <c r="K30" s="214"/>
      <c r="L30" s="208"/>
      <c r="M30" s="209"/>
      <c r="N30" s="214"/>
      <c r="O30" s="206"/>
      <c r="P30" s="207"/>
      <c r="Q30" s="214"/>
      <c r="R30" s="206"/>
      <c r="S30" s="207"/>
      <c r="T30" s="215"/>
      <c r="U30" s="210"/>
      <c r="V30" s="211"/>
      <c r="W30" s="216"/>
    </row>
    <row r="31" spans="2:23" ht="20.149999999999999" customHeight="1" x14ac:dyDescent="0.6">
      <c r="B31" s="224">
        <f t="shared" si="0"/>
        <v>21</v>
      </c>
      <c r="C31" s="202"/>
      <c r="D31" s="203"/>
      <c r="E31" s="212"/>
      <c r="F31" s="204"/>
      <c r="G31" s="205"/>
      <c r="H31" s="213"/>
      <c r="I31" s="206"/>
      <c r="J31" s="207"/>
      <c r="K31" s="214"/>
      <c r="L31" s="208"/>
      <c r="M31" s="209"/>
      <c r="N31" s="214"/>
      <c r="O31" s="206"/>
      <c r="P31" s="207"/>
      <c r="Q31" s="214"/>
      <c r="R31" s="206"/>
      <c r="S31" s="207"/>
      <c r="T31" s="215"/>
      <c r="U31" s="210"/>
      <c r="V31" s="211"/>
      <c r="W31" s="216"/>
    </row>
    <row r="32" spans="2:23" ht="20.149999999999999" customHeight="1" x14ac:dyDescent="0.6">
      <c r="B32" s="224">
        <f t="shared" si="0"/>
        <v>22</v>
      </c>
      <c r="C32" s="202"/>
      <c r="D32" s="203"/>
      <c r="E32" s="212"/>
      <c r="F32" s="204"/>
      <c r="G32" s="205"/>
      <c r="H32" s="213"/>
      <c r="I32" s="206"/>
      <c r="J32" s="207"/>
      <c r="K32" s="214"/>
      <c r="L32" s="208"/>
      <c r="M32" s="209"/>
      <c r="N32" s="214"/>
      <c r="O32" s="206"/>
      <c r="P32" s="207"/>
      <c r="Q32" s="214"/>
      <c r="R32" s="206"/>
      <c r="S32" s="207"/>
      <c r="T32" s="215"/>
      <c r="U32" s="210"/>
      <c r="V32" s="211"/>
      <c r="W32" s="216"/>
    </row>
    <row r="33" spans="2:23" ht="20.149999999999999" customHeight="1" x14ac:dyDescent="0.6">
      <c r="B33" s="224">
        <f t="shared" si="0"/>
        <v>23</v>
      </c>
      <c r="C33" s="202"/>
      <c r="D33" s="203"/>
      <c r="E33" s="212"/>
      <c r="F33" s="204"/>
      <c r="G33" s="205"/>
      <c r="H33" s="213"/>
      <c r="I33" s="206"/>
      <c r="J33" s="207"/>
      <c r="K33" s="214"/>
      <c r="L33" s="208"/>
      <c r="M33" s="209"/>
      <c r="N33" s="214"/>
      <c r="O33" s="206"/>
      <c r="P33" s="207"/>
      <c r="Q33" s="214"/>
      <c r="R33" s="206"/>
      <c r="S33" s="207"/>
      <c r="T33" s="215"/>
      <c r="U33" s="210"/>
      <c r="V33" s="211"/>
      <c r="W33" s="216"/>
    </row>
    <row r="34" spans="2:23" ht="20.149999999999999" customHeight="1" x14ac:dyDescent="0.6">
      <c r="B34" s="224">
        <f t="shared" si="0"/>
        <v>24</v>
      </c>
      <c r="C34" s="202"/>
      <c r="D34" s="203"/>
      <c r="E34" s="212"/>
      <c r="F34" s="204"/>
      <c r="G34" s="205"/>
      <c r="H34" s="213"/>
      <c r="I34" s="206"/>
      <c r="J34" s="207"/>
      <c r="K34" s="214"/>
      <c r="L34" s="208"/>
      <c r="M34" s="209"/>
      <c r="N34" s="214"/>
      <c r="O34" s="206"/>
      <c r="P34" s="207"/>
      <c r="Q34" s="214"/>
      <c r="R34" s="206"/>
      <c r="S34" s="207"/>
      <c r="T34" s="215"/>
      <c r="U34" s="210"/>
      <c r="V34" s="211"/>
      <c r="W34" s="216"/>
    </row>
    <row r="35" spans="2:23" ht="20.149999999999999" customHeight="1" x14ac:dyDescent="0.6">
      <c r="B35" s="224">
        <f t="shared" si="0"/>
        <v>25</v>
      </c>
      <c r="C35" s="202"/>
      <c r="D35" s="203"/>
      <c r="E35" s="212"/>
      <c r="F35" s="204"/>
      <c r="G35" s="205"/>
      <c r="H35" s="213"/>
      <c r="I35" s="206"/>
      <c r="J35" s="207"/>
      <c r="K35" s="214"/>
      <c r="L35" s="208"/>
      <c r="M35" s="209"/>
      <c r="N35" s="214"/>
      <c r="O35" s="206"/>
      <c r="P35" s="207"/>
      <c r="Q35" s="214"/>
      <c r="R35" s="206"/>
      <c r="S35" s="207"/>
      <c r="T35" s="215"/>
      <c r="U35" s="210"/>
      <c r="V35" s="211"/>
      <c r="W35" s="216"/>
    </row>
    <row r="36" spans="2:23" ht="20.149999999999999" customHeight="1" x14ac:dyDescent="0.6">
      <c r="B36" s="224">
        <f t="shared" si="0"/>
        <v>26</v>
      </c>
      <c r="C36" s="202"/>
      <c r="D36" s="203"/>
      <c r="E36" s="212"/>
      <c r="F36" s="204"/>
      <c r="G36" s="205"/>
      <c r="H36" s="213"/>
      <c r="I36" s="206"/>
      <c r="J36" s="207"/>
      <c r="K36" s="214"/>
      <c r="L36" s="208"/>
      <c r="M36" s="209"/>
      <c r="N36" s="214"/>
      <c r="O36" s="206"/>
      <c r="P36" s="207"/>
      <c r="Q36" s="214"/>
      <c r="R36" s="206"/>
      <c r="S36" s="207"/>
      <c r="T36" s="215"/>
      <c r="U36" s="210"/>
      <c r="V36" s="211"/>
      <c r="W36" s="216"/>
    </row>
    <row r="37" spans="2:23" ht="20.149999999999999" customHeight="1" x14ac:dyDescent="0.6">
      <c r="B37" s="224">
        <f t="shared" si="0"/>
        <v>27</v>
      </c>
      <c r="C37" s="202"/>
      <c r="D37" s="203"/>
      <c r="E37" s="212"/>
      <c r="F37" s="204"/>
      <c r="G37" s="205"/>
      <c r="H37" s="213"/>
      <c r="I37" s="206"/>
      <c r="J37" s="207"/>
      <c r="K37" s="214"/>
      <c r="L37" s="208"/>
      <c r="M37" s="209"/>
      <c r="N37" s="214"/>
      <c r="O37" s="206"/>
      <c r="P37" s="207"/>
      <c r="Q37" s="214"/>
      <c r="R37" s="206"/>
      <c r="S37" s="207"/>
      <c r="T37" s="215"/>
      <c r="U37" s="210"/>
      <c r="V37" s="211"/>
      <c r="W37" s="216"/>
    </row>
    <row r="38" spans="2:23" ht="20.149999999999999" customHeight="1" x14ac:dyDescent="0.6">
      <c r="B38" s="224">
        <f t="shared" si="0"/>
        <v>28</v>
      </c>
      <c r="C38" s="202"/>
      <c r="D38" s="203"/>
      <c r="E38" s="212"/>
      <c r="F38" s="204"/>
      <c r="G38" s="205"/>
      <c r="H38" s="213"/>
      <c r="I38" s="206"/>
      <c r="J38" s="207"/>
      <c r="K38" s="214"/>
      <c r="L38" s="208"/>
      <c r="M38" s="209"/>
      <c r="N38" s="214"/>
      <c r="O38" s="206"/>
      <c r="P38" s="207"/>
      <c r="Q38" s="214"/>
      <c r="R38" s="206"/>
      <c r="S38" s="207"/>
      <c r="T38" s="215"/>
      <c r="U38" s="210"/>
      <c r="V38" s="211"/>
      <c r="W38" s="216"/>
    </row>
    <row r="39" spans="2:23" ht="20.149999999999999" customHeight="1" x14ac:dyDescent="0.6">
      <c r="B39" s="224">
        <f t="shared" si="0"/>
        <v>29</v>
      </c>
      <c r="C39" s="202"/>
      <c r="D39" s="203"/>
      <c r="E39" s="212"/>
      <c r="F39" s="204"/>
      <c r="G39" s="205"/>
      <c r="H39" s="213"/>
      <c r="I39" s="206"/>
      <c r="J39" s="207"/>
      <c r="K39" s="214"/>
      <c r="L39" s="208"/>
      <c r="M39" s="209"/>
      <c r="N39" s="214"/>
      <c r="O39" s="206"/>
      <c r="P39" s="207"/>
      <c r="Q39" s="214"/>
      <c r="R39" s="206"/>
      <c r="S39" s="207"/>
      <c r="T39" s="215"/>
      <c r="U39" s="210"/>
      <c r="V39" s="211"/>
      <c r="W39" s="216"/>
    </row>
    <row r="40" spans="2:23" ht="20.149999999999999" customHeight="1" x14ac:dyDescent="0.6">
      <c r="B40" s="224">
        <f t="shared" si="0"/>
        <v>30</v>
      </c>
      <c r="C40" s="202"/>
      <c r="D40" s="203"/>
      <c r="E40" s="212"/>
      <c r="F40" s="204"/>
      <c r="G40" s="205"/>
      <c r="H40" s="213"/>
      <c r="I40" s="206"/>
      <c r="J40" s="207"/>
      <c r="K40" s="214"/>
      <c r="L40" s="208"/>
      <c r="M40" s="209"/>
      <c r="N40" s="214"/>
      <c r="O40" s="206"/>
      <c r="P40" s="207"/>
      <c r="Q40" s="214"/>
      <c r="R40" s="206"/>
      <c r="S40" s="207"/>
      <c r="T40" s="215"/>
      <c r="U40" s="210"/>
      <c r="V40" s="211"/>
      <c r="W40" s="216"/>
    </row>
    <row r="41" spans="2:23" ht="20.149999999999999" customHeight="1" x14ac:dyDescent="0.6">
      <c r="B41" s="224">
        <f t="shared" si="0"/>
        <v>31</v>
      </c>
      <c r="C41" s="202"/>
      <c r="D41" s="203"/>
      <c r="E41" s="212"/>
      <c r="F41" s="204"/>
      <c r="G41" s="205"/>
      <c r="H41" s="213"/>
      <c r="I41" s="206"/>
      <c r="J41" s="207"/>
      <c r="K41" s="214"/>
      <c r="L41" s="208"/>
      <c r="M41" s="209"/>
      <c r="N41" s="214"/>
      <c r="O41" s="206"/>
      <c r="P41" s="207"/>
      <c r="Q41" s="214"/>
      <c r="R41" s="206"/>
      <c r="S41" s="207"/>
      <c r="T41" s="215"/>
      <c r="U41" s="210"/>
      <c r="V41" s="211"/>
      <c r="W41" s="216"/>
    </row>
    <row r="42" spans="2:23" ht="5.15" customHeight="1" x14ac:dyDescent="0.35">
      <c r="B42" s="185"/>
      <c r="C42" s="171"/>
      <c r="D42" s="171"/>
      <c r="E42" s="171"/>
      <c r="F42" s="171"/>
      <c r="G42" s="171"/>
      <c r="H42" s="173"/>
      <c r="I42" s="172"/>
      <c r="J42" s="171"/>
      <c r="K42" s="173"/>
      <c r="L42" s="171"/>
      <c r="M42" s="171"/>
      <c r="N42" s="173"/>
      <c r="O42" s="171"/>
      <c r="P42" s="171"/>
      <c r="Q42" s="173"/>
      <c r="R42" s="172"/>
      <c r="S42" s="171"/>
      <c r="T42" s="186"/>
      <c r="U42" s="183"/>
      <c r="V42" s="184"/>
      <c r="W42" s="187"/>
    </row>
    <row r="43" spans="2:23" ht="5.15" customHeight="1" x14ac:dyDescent="0.35">
      <c r="B43" s="185"/>
      <c r="C43" s="171"/>
      <c r="D43" s="171"/>
      <c r="E43" s="171"/>
      <c r="F43" s="171"/>
      <c r="G43" s="171"/>
      <c r="H43" s="171"/>
      <c r="I43" s="172"/>
      <c r="J43" s="171"/>
      <c r="K43" s="171"/>
      <c r="L43" s="171"/>
      <c r="M43" s="171"/>
      <c r="N43" s="171"/>
      <c r="O43" s="171"/>
      <c r="P43" s="171"/>
      <c r="Q43" s="171"/>
      <c r="R43" s="172"/>
      <c r="S43" s="171"/>
      <c r="T43" s="184"/>
      <c r="U43" s="183"/>
      <c r="V43" s="184"/>
      <c r="W43" s="183"/>
    </row>
    <row r="44" spans="2:23" ht="25.5" customHeight="1" x14ac:dyDescent="0.35">
      <c r="B44" s="185"/>
      <c r="C44" s="171"/>
      <c r="D44" s="171"/>
      <c r="E44" s="171"/>
      <c r="F44" s="188" t="s">
        <v>27</v>
      </c>
      <c r="G44" s="171"/>
      <c r="H44" s="218">
        <f>SUM(H11:H41)</f>
        <v>0</v>
      </c>
      <c r="I44" s="172"/>
      <c r="J44" s="171"/>
      <c r="K44" s="171"/>
      <c r="L44" s="171"/>
      <c r="M44" s="171"/>
      <c r="N44" s="171"/>
      <c r="O44" s="171"/>
      <c r="P44" s="171"/>
      <c r="Q44" s="171"/>
      <c r="R44" s="172"/>
      <c r="S44" s="171"/>
      <c r="T44" s="189">
        <f>SUM(T11:T41)</f>
        <v>0</v>
      </c>
      <c r="U44" s="183"/>
      <c r="V44" s="184"/>
      <c r="W44" s="190">
        <f>SUM(W11:W41)</f>
        <v>0</v>
      </c>
    </row>
    <row r="45" spans="2:23" ht="5.15" customHeight="1" thickBot="1" x14ac:dyDescent="0.4">
      <c r="B45" s="185"/>
      <c r="C45" s="171"/>
      <c r="D45" s="171"/>
      <c r="E45" s="171"/>
      <c r="F45" s="171"/>
      <c r="G45" s="171"/>
      <c r="H45" s="191"/>
      <c r="I45" s="172"/>
      <c r="J45" s="171"/>
      <c r="K45" s="171"/>
      <c r="L45" s="171"/>
      <c r="M45" s="171"/>
      <c r="N45" s="171"/>
      <c r="O45" s="171"/>
      <c r="P45" s="171"/>
      <c r="Q45" s="171"/>
      <c r="R45" s="171"/>
      <c r="S45" s="185"/>
      <c r="T45" s="191"/>
      <c r="U45" s="172"/>
      <c r="V45" s="171"/>
      <c r="W45" s="192"/>
    </row>
    <row r="46" spans="2:23" ht="5.15" customHeight="1" thickTop="1" x14ac:dyDescent="0.35">
      <c r="B46" s="185"/>
      <c r="C46" s="171"/>
      <c r="D46" s="171"/>
      <c r="E46" s="171"/>
      <c r="F46" s="171"/>
      <c r="G46" s="171"/>
      <c r="H46" s="171"/>
      <c r="I46" s="172"/>
      <c r="J46" s="171"/>
      <c r="K46" s="171"/>
      <c r="L46" s="171"/>
      <c r="M46" s="171"/>
      <c r="N46" s="193"/>
      <c r="O46" s="171"/>
      <c r="P46" s="171"/>
      <c r="Q46" s="171"/>
      <c r="R46" s="171"/>
      <c r="S46" s="171"/>
      <c r="T46" s="171"/>
      <c r="U46" s="171"/>
      <c r="V46" s="171"/>
      <c r="W46" s="172"/>
    </row>
    <row r="47" spans="2:23" ht="25.5" customHeight="1" thickBot="1" x14ac:dyDescent="0.4">
      <c r="B47" s="185"/>
      <c r="C47" s="171"/>
      <c r="D47" s="171"/>
      <c r="E47" s="171"/>
      <c r="F47" s="188" t="s">
        <v>82</v>
      </c>
      <c r="G47" s="171"/>
      <c r="H47" s="217">
        <v>0.3</v>
      </c>
      <c r="I47" s="172"/>
      <c r="J47" s="171"/>
      <c r="K47" s="171"/>
      <c r="L47" s="171"/>
      <c r="M47" s="171"/>
      <c r="N47" s="194">
        <f>H44*H47</f>
        <v>0</v>
      </c>
      <c r="O47" s="171"/>
      <c r="P47" s="171"/>
      <c r="Q47" s="171"/>
      <c r="R47" s="171"/>
      <c r="S47" s="171"/>
      <c r="T47" s="171"/>
      <c r="U47" s="171"/>
      <c r="V47" s="171"/>
      <c r="W47" s="172"/>
    </row>
    <row r="48" spans="2:23" ht="4.9000000000000004" customHeight="1" thickTop="1" x14ac:dyDescent="0.35">
      <c r="B48" s="195"/>
      <c r="C48" s="173"/>
      <c r="D48" s="173"/>
      <c r="E48" s="173"/>
      <c r="F48" s="173"/>
      <c r="G48" s="173"/>
      <c r="H48" s="173"/>
      <c r="I48" s="173"/>
      <c r="J48" s="173"/>
      <c r="K48" s="173"/>
      <c r="L48" s="173"/>
      <c r="M48" s="173"/>
      <c r="N48" s="173"/>
      <c r="O48" s="173"/>
      <c r="P48" s="173"/>
      <c r="Q48" s="173"/>
      <c r="R48" s="173"/>
      <c r="S48" s="173"/>
      <c r="T48" s="173"/>
      <c r="U48" s="173"/>
      <c r="V48" s="173"/>
      <c r="W48" s="196"/>
    </row>
    <row r="49" spans="2:256" ht="4.9000000000000004" customHeight="1" x14ac:dyDescent="0.35">
      <c r="B49" s="185"/>
      <c r="C49" s="171"/>
      <c r="D49" s="171"/>
      <c r="E49" s="171"/>
      <c r="F49" s="171"/>
      <c r="G49" s="171"/>
      <c r="H49" s="171"/>
      <c r="I49" s="171"/>
      <c r="J49" s="171"/>
      <c r="K49" s="171"/>
      <c r="L49" s="171"/>
      <c r="M49" s="171"/>
      <c r="N49" s="171"/>
      <c r="O49" s="171"/>
      <c r="P49" s="171"/>
      <c r="Q49" s="171"/>
      <c r="R49" s="171"/>
      <c r="S49" s="171"/>
      <c r="T49" s="171"/>
      <c r="U49" s="171"/>
      <c r="V49" s="171"/>
      <c r="W49" s="172"/>
    </row>
    <row r="50" spans="2:256" ht="15.5" x14ac:dyDescent="0.35">
      <c r="B50" s="185"/>
      <c r="C50" s="171"/>
      <c r="D50" s="171"/>
      <c r="E50" s="197" t="s">
        <v>31</v>
      </c>
      <c r="F50" s="171"/>
      <c r="G50" s="171"/>
      <c r="H50" s="655"/>
      <c r="I50" s="655"/>
      <c r="J50" s="655"/>
      <c r="K50" s="655"/>
      <c r="L50" s="171"/>
      <c r="M50" s="171"/>
      <c r="N50" s="198"/>
      <c r="O50" s="171"/>
      <c r="P50" s="171"/>
      <c r="Q50" s="171"/>
      <c r="R50" s="171"/>
      <c r="S50" s="171"/>
      <c r="T50" s="171"/>
      <c r="U50" s="171"/>
      <c r="V50" s="171"/>
      <c r="W50" s="172"/>
    </row>
    <row r="51" spans="2:256" ht="15.5" x14ac:dyDescent="0.35">
      <c r="B51" s="185"/>
      <c r="C51" s="171"/>
      <c r="D51" s="171"/>
      <c r="E51" s="171"/>
      <c r="F51" s="171"/>
      <c r="G51" s="171"/>
      <c r="H51" s="656" t="s">
        <v>88</v>
      </c>
      <c r="I51" s="656"/>
      <c r="J51" s="656"/>
      <c r="K51" s="656"/>
      <c r="L51" s="171"/>
      <c r="M51" s="171"/>
      <c r="N51" s="198">
        <v>14</v>
      </c>
      <c r="O51" s="171"/>
      <c r="P51" s="171"/>
      <c r="Q51" s="171"/>
      <c r="R51" s="171"/>
      <c r="S51" s="171"/>
      <c r="T51" s="171"/>
      <c r="U51" s="171"/>
      <c r="V51" s="171"/>
      <c r="W51" s="172"/>
    </row>
    <row r="52" spans="2:256" s="158" customFormat="1" ht="15.5" x14ac:dyDescent="0.35">
      <c r="B52" s="195"/>
      <c r="C52" s="173"/>
      <c r="D52" s="173"/>
      <c r="E52" s="173"/>
      <c r="F52" s="173"/>
      <c r="G52" s="173"/>
      <c r="H52" s="657" t="s">
        <v>47</v>
      </c>
      <c r="I52" s="657"/>
      <c r="J52" s="657"/>
      <c r="K52" s="657"/>
      <c r="L52" s="173"/>
      <c r="M52" s="173"/>
      <c r="N52" s="199">
        <v>28</v>
      </c>
      <c r="O52" s="173"/>
      <c r="P52" s="173"/>
      <c r="Q52" s="173" t="s">
        <v>32</v>
      </c>
      <c r="R52" s="173"/>
      <c r="S52" s="173"/>
      <c r="T52" s="173"/>
      <c r="U52" s="173"/>
      <c r="V52" s="173"/>
      <c r="W52" s="196"/>
      <c r="X52" s="239"/>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c r="DG52" s="155"/>
      <c r="DH52" s="155"/>
      <c r="DI52" s="155"/>
      <c r="DJ52" s="155"/>
      <c r="DK52" s="155"/>
      <c r="DL52" s="155"/>
      <c r="DM52" s="155"/>
      <c r="DN52" s="155"/>
      <c r="DO52" s="155"/>
      <c r="DP52" s="155"/>
      <c r="DQ52" s="155"/>
      <c r="DR52" s="155"/>
      <c r="DS52" s="155"/>
      <c r="DT52" s="155"/>
      <c r="DU52" s="155"/>
      <c r="DV52" s="155"/>
      <c r="DW52" s="155"/>
      <c r="DX52" s="155"/>
      <c r="DY52" s="155"/>
      <c r="DZ52" s="155"/>
      <c r="EA52" s="155"/>
      <c r="EB52" s="155"/>
      <c r="EC52" s="155"/>
      <c r="ED52" s="155"/>
      <c r="EE52" s="155"/>
      <c r="EF52" s="155"/>
      <c r="EG52" s="155"/>
      <c r="EH52" s="155"/>
      <c r="EI52" s="155"/>
      <c r="EJ52" s="155"/>
      <c r="EK52" s="155"/>
      <c r="EL52" s="155"/>
      <c r="EM52" s="155"/>
      <c r="EN52" s="155"/>
      <c r="EO52" s="155"/>
      <c r="EP52" s="155"/>
      <c r="EQ52" s="155"/>
      <c r="ER52" s="155"/>
      <c r="ES52" s="155"/>
      <c r="ET52" s="155"/>
      <c r="EU52" s="155"/>
      <c r="EV52" s="155"/>
      <c r="EW52" s="155"/>
      <c r="EX52" s="155"/>
      <c r="EY52" s="155"/>
      <c r="EZ52" s="155"/>
      <c r="FA52" s="155"/>
      <c r="FB52" s="155"/>
      <c r="FC52" s="155"/>
      <c r="FD52" s="155"/>
      <c r="FE52" s="155"/>
      <c r="FF52" s="155"/>
      <c r="FG52" s="155"/>
      <c r="FH52" s="155"/>
      <c r="FI52" s="155"/>
      <c r="FJ52" s="155"/>
      <c r="FK52" s="155"/>
      <c r="FL52" s="155"/>
      <c r="FM52" s="155"/>
      <c r="FN52" s="155"/>
      <c r="FO52" s="155"/>
      <c r="FP52" s="155"/>
      <c r="FQ52" s="155"/>
      <c r="FR52" s="155"/>
      <c r="FS52" s="155"/>
      <c r="FT52" s="155"/>
      <c r="FU52" s="155"/>
      <c r="FV52" s="155"/>
      <c r="FW52" s="155"/>
      <c r="FX52" s="155"/>
      <c r="FY52" s="155"/>
      <c r="FZ52" s="155"/>
      <c r="GA52" s="155"/>
      <c r="GB52" s="155"/>
      <c r="GC52" s="155"/>
      <c r="GD52" s="155"/>
      <c r="GE52" s="155"/>
      <c r="GF52" s="155"/>
      <c r="GG52" s="155"/>
      <c r="GH52" s="155"/>
      <c r="GI52" s="155"/>
      <c r="GJ52" s="155"/>
      <c r="GK52" s="155"/>
      <c r="GL52" s="155"/>
      <c r="GM52" s="155"/>
      <c r="GN52" s="155"/>
      <c r="GO52" s="155"/>
      <c r="GP52" s="155"/>
      <c r="GQ52" s="155"/>
      <c r="GR52" s="155"/>
      <c r="GS52" s="155"/>
      <c r="GT52" s="155"/>
      <c r="GU52" s="155"/>
      <c r="GV52" s="155"/>
      <c r="GW52" s="155"/>
      <c r="GX52" s="155"/>
      <c r="GY52" s="155"/>
      <c r="GZ52" s="155"/>
      <c r="HA52" s="155"/>
      <c r="HB52" s="155"/>
      <c r="HC52" s="155"/>
      <c r="HD52" s="155"/>
      <c r="HE52" s="155"/>
      <c r="HF52" s="155"/>
      <c r="HG52" s="155"/>
      <c r="HH52" s="155"/>
      <c r="HI52" s="155"/>
      <c r="HJ52" s="155"/>
      <c r="HK52" s="155"/>
      <c r="HL52" s="155"/>
      <c r="HM52" s="155"/>
      <c r="HN52" s="155"/>
      <c r="HO52" s="155"/>
      <c r="HP52" s="155"/>
      <c r="HQ52" s="155"/>
      <c r="HR52" s="155"/>
      <c r="HS52" s="155"/>
      <c r="HT52" s="155"/>
      <c r="HU52" s="155"/>
      <c r="HV52" s="155"/>
      <c r="HW52" s="155"/>
      <c r="HX52" s="155"/>
      <c r="HY52" s="155"/>
      <c r="HZ52" s="155"/>
      <c r="IA52" s="155"/>
      <c r="IB52" s="155"/>
      <c r="IC52" s="155"/>
      <c r="ID52" s="155"/>
      <c r="IE52" s="155"/>
      <c r="IF52" s="155"/>
      <c r="IG52" s="155"/>
      <c r="IH52" s="155"/>
      <c r="II52" s="155"/>
      <c r="IJ52" s="155"/>
      <c r="IK52" s="155"/>
      <c r="IL52" s="155"/>
      <c r="IM52" s="155"/>
      <c r="IN52" s="155"/>
      <c r="IO52" s="155"/>
      <c r="IP52" s="155"/>
      <c r="IQ52" s="155"/>
      <c r="IR52" s="155"/>
      <c r="IS52" s="155"/>
      <c r="IT52" s="155"/>
      <c r="IU52" s="155"/>
      <c r="IV52" s="155"/>
    </row>
    <row r="53" spans="2:256" ht="4.9000000000000004" customHeight="1" x14ac:dyDescent="0.35">
      <c r="B53" s="200"/>
      <c r="C53" s="171"/>
      <c r="D53" s="171"/>
      <c r="E53" s="171"/>
      <c r="F53" s="171"/>
      <c r="G53" s="171"/>
      <c r="H53" s="171"/>
      <c r="I53" s="171"/>
      <c r="J53" s="171"/>
      <c r="K53" s="171"/>
      <c r="L53" s="171"/>
      <c r="M53" s="171"/>
      <c r="N53" s="171"/>
      <c r="O53" s="171"/>
      <c r="P53" s="171"/>
      <c r="Q53" s="171"/>
      <c r="R53" s="171"/>
      <c r="S53" s="171"/>
      <c r="T53" s="171"/>
      <c r="U53" s="171"/>
      <c r="V53" s="171"/>
      <c r="W53" s="171"/>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69"/>
      <c r="DB53" s="169"/>
      <c r="DC53" s="169"/>
      <c r="DD53" s="169"/>
      <c r="DE53" s="169"/>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69"/>
      <c r="EV53" s="169"/>
      <c r="EW53" s="169"/>
      <c r="EX53" s="169"/>
      <c r="EY53" s="169"/>
      <c r="EZ53" s="169"/>
      <c r="FA53" s="169"/>
      <c r="FB53" s="169"/>
      <c r="FC53" s="169"/>
      <c r="FD53" s="169"/>
      <c r="FE53" s="169"/>
      <c r="FF53" s="169"/>
      <c r="FG53" s="169"/>
      <c r="FH53" s="169"/>
      <c r="FI53" s="169"/>
      <c r="FJ53" s="169"/>
      <c r="FK53" s="169"/>
      <c r="FL53" s="169"/>
      <c r="FM53" s="169"/>
      <c r="FN53" s="169"/>
      <c r="FO53" s="169"/>
      <c r="FP53" s="169"/>
      <c r="FQ53" s="169"/>
      <c r="FR53" s="169"/>
      <c r="FS53" s="169"/>
      <c r="FT53" s="169"/>
      <c r="FU53" s="169"/>
      <c r="FV53" s="169"/>
      <c r="FW53" s="169"/>
      <c r="FX53" s="169"/>
      <c r="FY53" s="169"/>
      <c r="FZ53" s="169"/>
      <c r="GA53" s="169"/>
      <c r="GB53" s="169"/>
      <c r="GC53" s="169"/>
      <c r="GD53" s="169"/>
      <c r="GE53" s="169"/>
      <c r="GF53" s="169"/>
      <c r="GG53" s="169"/>
      <c r="GH53" s="169"/>
      <c r="GI53" s="169"/>
      <c r="GJ53" s="169"/>
      <c r="GK53" s="169"/>
      <c r="GL53" s="169"/>
      <c r="GM53" s="169"/>
      <c r="GN53" s="169"/>
      <c r="GO53" s="169"/>
      <c r="GP53" s="169"/>
      <c r="GQ53" s="169"/>
      <c r="GR53" s="169"/>
      <c r="GS53" s="169"/>
      <c r="GT53" s="169"/>
      <c r="GU53" s="169"/>
      <c r="GV53" s="169"/>
      <c r="GW53" s="169"/>
      <c r="GX53" s="169"/>
      <c r="GY53" s="169"/>
      <c r="GZ53" s="169"/>
      <c r="HA53" s="169"/>
      <c r="HB53" s="169"/>
      <c r="HC53" s="169"/>
      <c r="HD53" s="169"/>
      <c r="HE53" s="169"/>
      <c r="HF53" s="169"/>
      <c r="HG53" s="169"/>
      <c r="HH53" s="169"/>
      <c r="HI53" s="169"/>
      <c r="HJ53" s="169"/>
      <c r="HK53" s="169"/>
      <c r="HL53" s="169"/>
      <c r="HM53" s="169"/>
      <c r="HN53" s="169"/>
      <c r="HO53" s="169"/>
      <c r="HP53" s="169"/>
      <c r="HQ53" s="169"/>
      <c r="HR53" s="169"/>
      <c r="HS53" s="169"/>
      <c r="HT53" s="169"/>
      <c r="HU53" s="169"/>
      <c r="HV53" s="169"/>
      <c r="HW53" s="169"/>
      <c r="HX53" s="169"/>
      <c r="HY53" s="169"/>
      <c r="HZ53" s="169"/>
      <c r="IA53" s="169"/>
      <c r="IB53" s="169"/>
      <c r="IC53" s="169"/>
      <c r="ID53" s="169"/>
      <c r="IE53" s="169"/>
      <c r="IF53" s="169"/>
      <c r="IG53" s="169"/>
      <c r="IH53" s="169"/>
      <c r="II53" s="169"/>
      <c r="IJ53" s="169"/>
      <c r="IK53" s="169"/>
      <c r="IL53" s="169"/>
      <c r="IM53" s="169"/>
      <c r="IN53" s="169"/>
      <c r="IO53" s="169"/>
      <c r="IP53" s="169"/>
      <c r="IQ53" s="169"/>
      <c r="IR53" s="169"/>
      <c r="IS53" s="169"/>
      <c r="IT53" s="169"/>
      <c r="IU53" s="169"/>
      <c r="IV53" s="169"/>
    </row>
    <row r="54" spans="2:256" ht="15.5" x14ac:dyDescent="0.35">
      <c r="B54" s="171"/>
      <c r="C54" s="171"/>
      <c r="D54" s="171"/>
      <c r="E54" s="171"/>
      <c r="F54" s="171"/>
      <c r="G54" s="171"/>
      <c r="H54" s="171"/>
      <c r="I54" s="171"/>
      <c r="J54" s="171"/>
      <c r="K54" s="171"/>
      <c r="L54" s="171"/>
      <c r="M54" s="171"/>
      <c r="N54" s="171"/>
      <c r="O54" s="171"/>
      <c r="P54" s="171"/>
      <c r="Q54" s="171"/>
      <c r="R54" s="171"/>
      <c r="S54" s="171"/>
      <c r="T54" s="171"/>
      <c r="U54" s="171"/>
      <c r="V54" s="171"/>
      <c r="W54" s="171"/>
    </row>
  </sheetData>
  <sheetProtection algorithmName="SHA-512" hashValue="QKijHyIl3oHh/fErfLlGxrwpcx2o/smnKagF50iNLhEvGl0cjGt4a1LaiRj858BwEKnoFwU9qg9u8f7Rsj47Yw==" saltValue="jxBX9nTu/jQ4B2B1vtYs6A==" spinCount="100000" sheet="1" selectLockedCells="1"/>
  <mergeCells count="11">
    <mergeCell ref="H50:K50"/>
    <mergeCell ref="H51:K51"/>
    <mergeCell ref="H52:K52"/>
    <mergeCell ref="K6:N6"/>
    <mergeCell ref="B1:W1"/>
    <mergeCell ref="H6:H8"/>
    <mergeCell ref="W6:W8"/>
    <mergeCell ref="Q6:Q8"/>
    <mergeCell ref="B6:B8"/>
    <mergeCell ref="T6:T8"/>
    <mergeCell ref="F3:T3"/>
  </mergeCells>
  <phoneticPr fontId="4" type="noConversion"/>
  <dataValidations count="2">
    <dataValidation type="time" allowBlank="1" showInputMessage="1" showErrorMessage="1" errorTitle="Hinweis zur Eingabe" error="Bitte geben Sie die Uhrzeit mit Doppelpunkt ein; z.B. 15:00." sqref="N11:N41 K11:K41" xr:uid="{00000000-0002-0000-0600-000000000000}">
      <formula1>0</formula1>
      <formula2>0.999305555555556</formula2>
    </dataValidation>
    <dataValidation allowBlank="1" sqref="F3:T3" xr:uid="{00000000-0002-0000-0600-000001000000}"/>
  </dataValidations>
  <printOptions horizontalCentered="1" verticalCentered="1"/>
  <pageMargins left="0.39370078740157483" right="0.19685039370078741" top="0.19685039370078741" bottom="0.39370078740157483" header="0" footer="0.11811023622047245"/>
  <pageSetup paperSize="9" scale="72"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IW100"/>
  <sheetViews>
    <sheetView showGridLines="0" showRowColHeaders="0" showRuler="0" zoomScaleNormal="100" workbookViewId="0">
      <selection activeCell="F3" sqref="F3:T3"/>
    </sheetView>
  </sheetViews>
  <sheetFormatPr baseColWidth="10" defaultColWidth="0" defaultRowHeight="15" zeroHeight="1" x14ac:dyDescent="0.3"/>
  <cols>
    <col min="1" max="1" width="1.7265625" style="155" customWidth="1"/>
    <col min="2" max="2" width="10.453125" style="155" customWidth="1"/>
    <col min="3" max="4" width="0.7265625" style="155" customWidth="1"/>
    <col min="5" max="5" width="37.26953125" style="155" customWidth="1"/>
    <col min="6" max="7" width="0.7265625" style="155" customWidth="1"/>
    <col min="8" max="8" width="14.7265625" style="155" customWidth="1"/>
    <col min="9" max="10" width="0.7265625" style="155" customWidth="1"/>
    <col min="11" max="11" width="10.7265625" style="155" customWidth="1"/>
    <col min="12" max="13" width="0.7265625" style="155" customWidth="1"/>
    <col min="14" max="14" width="10.7265625" style="155" customWidth="1"/>
    <col min="15" max="15" width="0.7265625" style="155" customWidth="1"/>
    <col min="16" max="16" width="0.7265625" style="155" hidden="1" customWidth="1"/>
    <col min="17" max="17" width="8.7265625" style="155" hidden="1" customWidth="1"/>
    <col min="18" max="18" width="19" style="155" customWidth="1"/>
    <col min="19" max="19" width="0.26953125" style="155" customWidth="1"/>
    <col min="20" max="20" width="0.7265625" style="155" customWidth="1"/>
    <col min="21" max="21" width="16.453125" style="155" customWidth="1"/>
    <col min="22" max="22" width="0.7265625" style="155" customWidth="1"/>
    <col min="23" max="16384" width="13.26953125" style="155" hidden="1"/>
  </cols>
  <sheetData>
    <row r="1" spans="2:257" ht="35.15" customHeight="1" x14ac:dyDescent="0.55000000000000004">
      <c r="B1" s="566" t="s">
        <v>208</v>
      </c>
      <c r="C1" s="567"/>
      <c r="D1" s="567"/>
      <c r="E1" s="567"/>
      <c r="F1" s="567"/>
      <c r="G1" s="567"/>
      <c r="H1" s="568"/>
      <c r="I1" s="568"/>
      <c r="J1" s="568"/>
      <c r="K1" s="568"/>
      <c r="L1" s="568"/>
      <c r="M1" s="568"/>
      <c r="N1" s="568"/>
      <c r="O1" s="568"/>
      <c r="P1" s="568"/>
      <c r="Q1" s="568"/>
      <c r="R1" s="568"/>
      <c r="S1" s="568"/>
      <c r="T1" s="568"/>
      <c r="U1" s="568"/>
      <c r="V1" s="238"/>
    </row>
    <row r="2" spans="2:257" ht="15.75" customHeight="1" x14ac:dyDescent="0.3">
      <c r="B2" s="170"/>
      <c r="C2" s="170"/>
      <c r="D2" s="170"/>
      <c r="E2" s="170"/>
      <c r="F2" s="170"/>
      <c r="G2" s="170"/>
      <c r="H2" s="170"/>
      <c r="I2" s="170"/>
      <c r="J2" s="170"/>
      <c r="K2" s="170"/>
      <c r="L2" s="170"/>
      <c r="M2" s="170"/>
      <c r="N2" s="170"/>
      <c r="O2" s="170"/>
      <c r="P2" s="170"/>
      <c r="Q2" s="170"/>
      <c r="R2" s="170"/>
      <c r="S2" s="170"/>
      <c r="T2" s="170"/>
      <c r="U2" s="170"/>
      <c r="V2" s="156"/>
    </row>
    <row r="3" spans="2:257" ht="15.75" customHeight="1" x14ac:dyDescent="0.35">
      <c r="D3" s="157"/>
      <c r="E3" s="201" t="s">
        <v>26</v>
      </c>
      <c r="F3" s="673"/>
      <c r="G3" s="674"/>
      <c r="H3" s="674"/>
      <c r="I3" s="674"/>
      <c r="J3" s="674"/>
      <c r="K3" s="674"/>
      <c r="L3" s="674"/>
      <c r="M3" s="674"/>
      <c r="N3" s="674"/>
      <c r="O3" s="674"/>
      <c r="P3" s="674"/>
      <c r="Q3" s="674"/>
      <c r="R3" s="674"/>
      <c r="S3" s="674"/>
      <c r="T3" s="675"/>
    </row>
    <row r="4" spans="2:257" ht="15.75" customHeight="1" x14ac:dyDescent="0.3">
      <c r="B4" s="158"/>
      <c r="C4" s="158"/>
      <c r="D4" s="158"/>
      <c r="E4" s="228"/>
      <c r="F4" s="158"/>
      <c r="G4" s="158"/>
      <c r="H4" s="158"/>
      <c r="I4" s="158"/>
      <c r="J4" s="158"/>
      <c r="K4" s="158"/>
      <c r="L4" s="158"/>
      <c r="M4" s="158"/>
      <c r="N4" s="158"/>
      <c r="O4" s="158"/>
      <c r="P4" s="158"/>
      <c r="Q4" s="158"/>
      <c r="R4" s="158"/>
      <c r="S4" s="158"/>
      <c r="T4" s="158"/>
      <c r="U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row>
    <row r="5" spans="2:257" s="229" customFormat="1" ht="5.15" customHeight="1" x14ac:dyDescent="0.3">
      <c r="B5" s="230"/>
      <c r="T5" s="159"/>
      <c r="U5" s="231"/>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row>
    <row r="6" spans="2:257" s="229" customFormat="1" ht="15.75" customHeight="1" x14ac:dyDescent="0.35">
      <c r="B6" s="664" t="s">
        <v>1</v>
      </c>
      <c r="C6" s="172"/>
      <c r="D6" s="171"/>
      <c r="E6" s="171"/>
      <c r="F6" s="172"/>
      <c r="G6" s="171"/>
      <c r="H6" s="660" t="s">
        <v>27</v>
      </c>
      <c r="I6" s="172"/>
      <c r="J6" s="171"/>
      <c r="K6" s="655" t="s">
        <v>28</v>
      </c>
      <c r="L6" s="655"/>
      <c r="M6" s="655"/>
      <c r="N6" s="655"/>
      <c r="O6" s="182"/>
      <c r="P6" s="182"/>
      <c r="Q6" s="671" t="s">
        <v>66</v>
      </c>
      <c r="R6" s="671"/>
      <c r="S6" s="223"/>
      <c r="T6" s="222"/>
      <c r="U6" s="672" t="s">
        <v>29</v>
      </c>
      <c r="V6" s="232"/>
    </row>
    <row r="7" spans="2:257" s="229" customFormat="1" ht="15.75" customHeight="1" x14ac:dyDescent="0.35">
      <c r="B7" s="664"/>
      <c r="C7" s="181"/>
      <c r="D7" s="182"/>
      <c r="E7" s="182" t="s">
        <v>30</v>
      </c>
      <c r="F7" s="181"/>
      <c r="G7" s="182"/>
      <c r="H7" s="660"/>
      <c r="I7" s="181"/>
      <c r="J7" s="182"/>
      <c r="K7" s="182" t="s">
        <v>4</v>
      </c>
      <c r="L7" s="181"/>
      <c r="M7" s="182"/>
      <c r="N7" s="182" t="s">
        <v>6</v>
      </c>
      <c r="O7" s="181"/>
      <c r="P7" s="182"/>
      <c r="Q7" s="671"/>
      <c r="R7" s="671"/>
      <c r="S7" s="223"/>
      <c r="T7" s="222"/>
      <c r="U7" s="672"/>
      <c r="V7" s="232"/>
    </row>
    <row r="8" spans="2:257" s="229" customFormat="1" ht="15.5" x14ac:dyDescent="0.35">
      <c r="B8" s="664"/>
      <c r="C8" s="181"/>
      <c r="D8" s="182"/>
      <c r="E8" s="182"/>
      <c r="F8" s="181"/>
      <c r="G8" s="182"/>
      <c r="H8" s="660"/>
      <c r="I8" s="181"/>
      <c r="J8" s="182"/>
      <c r="K8" s="182"/>
      <c r="L8" s="181"/>
      <c r="M8" s="182"/>
      <c r="N8" s="182"/>
      <c r="O8" s="181"/>
      <c r="P8" s="182"/>
      <c r="Q8" s="245"/>
      <c r="R8" s="246" t="s">
        <v>35</v>
      </c>
      <c r="S8" s="223"/>
      <c r="T8" s="222"/>
      <c r="U8" s="672"/>
      <c r="V8" s="232"/>
    </row>
    <row r="9" spans="2:257" s="229" customFormat="1" ht="5.15" customHeight="1" x14ac:dyDescent="0.3">
      <c r="B9" s="161"/>
      <c r="C9" s="162"/>
      <c r="D9" s="163"/>
      <c r="E9" s="163"/>
      <c r="F9" s="162"/>
      <c r="G9" s="163"/>
      <c r="H9" s="163"/>
      <c r="I9" s="162"/>
      <c r="J9" s="163"/>
      <c r="K9" s="163"/>
      <c r="L9" s="162"/>
      <c r="M9" s="163"/>
      <c r="N9" s="163"/>
      <c r="O9" s="162"/>
      <c r="P9" s="163"/>
      <c r="Q9" s="163"/>
      <c r="R9" s="163"/>
      <c r="S9" s="163"/>
      <c r="T9" s="162"/>
      <c r="U9" s="23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c r="FU9" s="163"/>
      <c r="FV9" s="163"/>
      <c r="FW9" s="163"/>
      <c r="FX9" s="163"/>
      <c r="FY9" s="163"/>
      <c r="FZ9" s="163"/>
      <c r="GA9" s="163"/>
      <c r="GB9" s="163"/>
      <c r="GC9" s="163"/>
      <c r="GD9" s="163"/>
      <c r="GE9" s="163"/>
      <c r="GF9" s="163"/>
      <c r="GG9" s="163"/>
      <c r="GH9" s="163"/>
      <c r="GI9" s="163"/>
      <c r="GJ9" s="163"/>
      <c r="GK9" s="163"/>
      <c r="GL9" s="163"/>
      <c r="GM9" s="163"/>
      <c r="GN9" s="163"/>
      <c r="GO9" s="163"/>
      <c r="GP9" s="163"/>
      <c r="GQ9" s="163"/>
      <c r="GR9" s="163"/>
      <c r="GS9" s="163"/>
      <c r="GT9" s="163"/>
      <c r="GU9" s="163"/>
      <c r="GV9" s="163"/>
      <c r="GW9" s="163"/>
      <c r="GX9" s="163"/>
      <c r="GY9" s="163"/>
      <c r="GZ9" s="163"/>
      <c r="HA9" s="163"/>
      <c r="HB9" s="163"/>
      <c r="HC9" s="163"/>
      <c r="HD9" s="163"/>
      <c r="HE9" s="163"/>
      <c r="HF9" s="163"/>
      <c r="HG9" s="163"/>
      <c r="HH9" s="163"/>
      <c r="HI9" s="163"/>
      <c r="HJ9" s="163"/>
      <c r="HK9" s="163"/>
      <c r="HL9" s="163"/>
      <c r="HM9" s="163"/>
      <c r="HN9" s="163"/>
      <c r="HO9" s="163"/>
      <c r="HP9" s="163"/>
      <c r="HQ9" s="163"/>
      <c r="HR9" s="163"/>
      <c r="HS9" s="163"/>
      <c r="HT9" s="163"/>
      <c r="HU9" s="163"/>
      <c r="HV9" s="163"/>
      <c r="HW9" s="163"/>
      <c r="HX9" s="163"/>
      <c r="HY9" s="163"/>
      <c r="HZ9" s="163"/>
      <c r="IA9" s="163"/>
      <c r="IB9" s="163"/>
      <c r="IC9" s="163"/>
      <c r="ID9" s="163"/>
      <c r="IE9" s="163"/>
      <c r="IF9" s="163"/>
      <c r="IG9" s="163"/>
      <c r="IH9" s="163"/>
      <c r="II9" s="163"/>
      <c r="IJ9" s="163"/>
      <c r="IK9" s="163"/>
      <c r="IL9" s="163"/>
      <c r="IM9" s="163"/>
      <c r="IN9" s="163"/>
      <c r="IO9" s="163"/>
      <c r="IP9" s="163"/>
      <c r="IQ9" s="163"/>
      <c r="IR9" s="163"/>
      <c r="IS9" s="163"/>
      <c r="IT9" s="163"/>
      <c r="IU9" s="163"/>
      <c r="IV9" s="163"/>
      <c r="IW9" s="163"/>
    </row>
    <row r="10" spans="2:257" x14ac:dyDescent="0.3">
      <c r="B10" s="166"/>
      <c r="C10" s="157"/>
      <c r="F10" s="157"/>
      <c r="I10" s="157"/>
      <c r="L10" s="157"/>
      <c r="O10" s="157"/>
      <c r="T10" s="157"/>
      <c r="U10" s="234"/>
      <c r="IW10" s="169"/>
    </row>
    <row r="11" spans="2:257" s="171" customFormat="1" ht="20.149999999999999" customHeight="1" x14ac:dyDescent="0.6">
      <c r="B11" s="224">
        <v>1</v>
      </c>
      <c r="C11" s="202"/>
      <c r="D11" s="203"/>
      <c r="E11" s="212"/>
      <c r="F11" s="204"/>
      <c r="G11" s="205"/>
      <c r="H11" s="213"/>
      <c r="I11" s="206"/>
      <c r="J11" s="207"/>
      <c r="K11" s="214"/>
      <c r="L11" s="208"/>
      <c r="M11" s="209"/>
      <c r="N11" s="214"/>
      <c r="O11" s="206"/>
      <c r="P11" s="207"/>
      <c r="Q11" s="242">
        <f t="shared" ref="Q11:Q41" si="0">+R11</f>
        <v>0</v>
      </c>
      <c r="R11" s="243">
        <f t="shared" ref="R11:R41" si="1">+N11-K11</f>
        <v>0</v>
      </c>
      <c r="S11" s="207"/>
      <c r="T11" s="206"/>
      <c r="U11" s="244">
        <f>IF(+Q11&gt;0.33334,14,0)</f>
        <v>0</v>
      </c>
      <c r="V11" s="184"/>
    </row>
    <row r="12" spans="2:257" s="171" customFormat="1" ht="20.149999999999999" customHeight="1" x14ac:dyDescent="0.6">
      <c r="B12" s="224">
        <f t="shared" ref="B12:B41" si="2">+B11+1</f>
        <v>2</v>
      </c>
      <c r="C12" s="202"/>
      <c r="D12" s="203"/>
      <c r="E12" s="212"/>
      <c r="F12" s="204"/>
      <c r="G12" s="205"/>
      <c r="H12" s="213"/>
      <c r="I12" s="206"/>
      <c r="J12" s="207"/>
      <c r="K12" s="214"/>
      <c r="L12" s="208"/>
      <c r="M12" s="209"/>
      <c r="N12" s="214"/>
      <c r="O12" s="206"/>
      <c r="P12" s="207"/>
      <c r="Q12" s="242">
        <f t="shared" si="0"/>
        <v>0</v>
      </c>
      <c r="R12" s="243">
        <f t="shared" si="1"/>
        <v>0</v>
      </c>
      <c r="S12" s="207"/>
      <c r="T12" s="206"/>
      <c r="U12" s="244">
        <f t="shared" ref="U12:U30" si="3">IF(+Q12&gt;0.33334,14,0)</f>
        <v>0</v>
      </c>
      <c r="V12" s="184"/>
    </row>
    <row r="13" spans="2:257" s="171" customFormat="1" ht="20.149999999999999" customHeight="1" x14ac:dyDescent="0.6">
      <c r="B13" s="224">
        <f t="shared" si="2"/>
        <v>3</v>
      </c>
      <c r="C13" s="202"/>
      <c r="D13" s="203"/>
      <c r="E13" s="212"/>
      <c r="F13" s="204"/>
      <c r="G13" s="205"/>
      <c r="H13" s="213"/>
      <c r="I13" s="206"/>
      <c r="J13" s="207"/>
      <c r="K13" s="214"/>
      <c r="L13" s="208"/>
      <c r="M13" s="209"/>
      <c r="N13" s="214"/>
      <c r="O13" s="206"/>
      <c r="P13" s="207"/>
      <c r="Q13" s="242">
        <f t="shared" si="0"/>
        <v>0</v>
      </c>
      <c r="R13" s="243">
        <f t="shared" si="1"/>
        <v>0</v>
      </c>
      <c r="S13" s="207"/>
      <c r="T13" s="206"/>
      <c r="U13" s="244">
        <f t="shared" si="3"/>
        <v>0</v>
      </c>
      <c r="V13" s="184"/>
    </row>
    <row r="14" spans="2:257" s="171" customFormat="1" ht="20.149999999999999" customHeight="1" x14ac:dyDescent="0.6">
      <c r="B14" s="224">
        <f t="shared" si="2"/>
        <v>4</v>
      </c>
      <c r="C14" s="202"/>
      <c r="D14" s="203"/>
      <c r="E14" s="212"/>
      <c r="F14" s="204"/>
      <c r="G14" s="205"/>
      <c r="H14" s="213"/>
      <c r="I14" s="206"/>
      <c r="J14" s="207"/>
      <c r="K14" s="214"/>
      <c r="L14" s="208"/>
      <c r="M14" s="209"/>
      <c r="N14" s="214"/>
      <c r="O14" s="206"/>
      <c r="P14" s="207"/>
      <c r="Q14" s="242">
        <f t="shared" si="0"/>
        <v>0</v>
      </c>
      <c r="R14" s="243">
        <f t="shared" si="1"/>
        <v>0</v>
      </c>
      <c r="S14" s="207"/>
      <c r="T14" s="206"/>
      <c r="U14" s="244">
        <f t="shared" si="3"/>
        <v>0</v>
      </c>
      <c r="V14" s="184"/>
    </row>
    <row r="15" spans="2:257" s="171" customFormat="1" ht="20.149999999999999" customHeight="1" x14ac:dyDescent="0.6">
      <c r="B15" s="224">
        <f t="shared" si="2"/>
        <v>5</v>
      </c>
      <c r="C15" s="202"/>
      <c r="D15" s="203"/>
      <c r="E15" s="212"/>
      <c r="F15" s="204"/>
      <c r="G15" s="205"/>
      <c r="H15" s="213"/>
      <c r="I15" s="206"/>
      <c r="J15" s="207"/>
      <c r="K15" s="214"/>
      <c r="L15" s="208"/>
      <c r="M15" s="209"/>
      <c r="N15" s="214"/>
      <c r="O15" s="206"/>
      <c r="P15" s="207"/>
      <c r="Q15" s="242">
        <f t="shared" si="0"/>
        <v>0</v>
      </c>
      <c r="R15" s="243">
        <f t="shared" si="1"/>
        <v>0</v>
      </c>
      <c r="S15" s="207"/>
      <c r="T15" s="206"/>
      <c r="U15" s="244">
        <f t="shared" si="3"/>
        <v>0</v>
      </c>
      <c r="V15" s="184"/>
    </row>
    <row r="16" spans="2:257" s="171" customFormat="1" ht="20.149999999999999" customHeight="1" x14ac:dyDescent="0.6">
      <c r="B16" s="224">
        <f t="shared" si="2"/>
        <v>6</v>
      </c>
      <c r="C16" s="202"/>
      <c r="D16" s="203"/>
      <c r="E16" s="212"/>
      <c r="F16" s="204"/>
      <c r="G16" s="205"/>
      <c r="H16" s="213"/>
      <c r="I16" s="206"/>
      <c r="J16" s="207"/>
      <c r="K16" s="214"/>
      <c r="L16" s="208"/>
      <c r="M16" s="209"/>
      <c r="N16" s="214"/>
      <c r="O16" s="206"/>
      <c r="P16" s="207"/>
      <c r="Q16" s="242">
        <f t="shared" si="0"/>
        <v>0</v>
      </c>
      <c r="R16" s="243">
        <f t="shared" si="1"/>
        <v>0</v>
      </c>
      <c r="S16" s="207"/>
      <c r="T16" s="206"/>
      <c r="U16" s="244">
        <f t="shared" si="3"/>
        <v>0</v>
      </c>
      <c r="V16" s="184"/>
    </row>
    <row r="17" spans="2:22" s="171" customFormat="1" ht="20.149999999999999" customHeight="1" x14ac:dyDescent="0.6">
      <c r="B17" s="224">
        <f t="shared" si="2"/>
        <v>7</v>
      </c>
      <c r="C17" s="202"/>
      <c r="D17" s="203"/>
      <c r="E17" s="212"/>
      <c r="F17" s="204"/>
      <c r="G17" s="205"/>
      <c r="H17" s="213"/>
      <c r="I17" s="206"/>
      <c r="J17" s="207"/>
      <c r="K17" s="214"/>
      <c r="L17" s="208"/>
      <c r="M17" s="209"/>
      <c r="N17" s="214"/>
      <c r="O17" s="206"/>
      <c r="P17" s="207"/>
      <c r="Q17" s="242">
        <f t="shared" si="0"/>
        <v>0</v>
      </c>
      <c r="R17" s="243">
        <f t="shared" si="1"/>
        <v>0</v>
      </c>
      <c r="S17" s="207"/>
      <c r="T17" s="206"/>
      <c r="U17" s="244">
        <f t="shared" si="3"/>
        <v>0</v>
      </c>
      <c r="V17" s="184"/>
    </row>
    <row r="18" spans="2:22" s="171" customFormat="1" ht="20.149999999999999" customHeight="1" x14ac:dyDescent="0.6">
      <c r="B18" s="224">
        <f t="shared" si="2"/>
        <v>8</v>
      </c>
      <c r="C18" s="202"/>
      <c r="D18" s="203"/>
      <c r="E18" s="212"/>
      <c r="F18" s="204"/>
      <c r="G18" s="205"/>
      <c r="H18" s="213"/>
      <c r="I18" s="206"/>
      <c r="J18" s="207"/>
      <c r="K18" s="214"/>
      <c r="L18" s="208"/>
      <c r="M18" s="209"/>
      <c r="N18" s="214"/>
      <c r="O18" s="206"/>
      <c r="P18" s="207"/>
      <c r="Q18" s="242">
        <f t="shared" si="0"/>
        <v>0</v>
      </c>
      <c r="R18" s="243">
        <f t="shared" si="1"/>
        <v>0</v>
      </c>
      <c r="S18" s="207"/>
      <c r="T18" s="206"/>
      <c r="U18" s="244">
        <f>IF(+Q18&gt;0.33334,14,0)</f>
        <v>0</v>
      </c>
      <c r="V18" s="184"/>
    </row>
    <row r="19" spans="2:22" s="171" customFormat="1" ht="20.149999999999999" customHeight="1" x14ac:dyDescent="0.6">
      <c r="B19" s="224">
        <f t="shared" si="2"/>
        <v>9</v>
      </c>
      <c r="C19" s="202"/>
      <c r="D19" s="203"/>
      <c r="E19" s="212"/>
      <c r="F19" s="204"/>
      <c r="G19" s="205"/>
      <c r="H19" s="213"/>
      <c r="I19" s="206"/>
      <c r="J19" s="207"/>
      <c r="K19" s="214"/>
      <c r="L19" s="208"/>
      <c r="M19" s="209"/>
      <c r="N19" s="214"/>
      <c r="O19" s="206"/>
      <c r="P19" s="207"/>
      <c r="Q19" s="242">
        <f t="shared" si="0"/>
        <v>0</v>
      </c>
      <c r="R19" s="243">
        <f t="shared" si="1"/>
        <v>0</v>
      </c>
      <c r="S19" s="207"/>
      <c r="T19" s="206"/>
      <c r="U19" s="244">
        <f t="shared" si="3"/>
        <v>0</v>
      </c>
      <c r="V19" s="184"/>
    </row>
    <row r="20" spans="2:22" s="171" customFormat="1" ht="20.149999999999999" customHeight="1" x14ac:dyDescent="0.6">
      <c r="B20" s="224">
        <f t="shared" si="2"/>
        <v>10</v>
      </c>
      <c r="C20" s="202"/>
      <c r="D20" s="203"/>
      <c r="E20" s="212"/>
      <c r="F20" s="204"/>
      <c r="G20" s="205"/>
      <c r="H20" s="213"/>
      <c r="I20" s="206"/>
      <c r="J20" s="207"/>
      <c r="K20" s="214"/>
      <c r="L20" s="208"/>
      <c r="M20" s="209"/>
      <c r="N20" s="214"/>
      <c r="O20" s="206"/>
      <c r="P20" s="207"/>
      <c r="Q20" s="242">
        <f t="shared" si="0"/>
        <v>0</v>
      </c>
      <c r="R20" s="243">
        <f t="shared" si="1"/>
        <v>0</v>
      </c>
      <c r="S20" s="207"/>
      <c r="T20" s="206"/>
      <c r="U20" s="244">
        <f t="shared" si="3"/>
        <v>0</v>
      </c>
      <c r="V20" s="184"/>
    </row>
    <row r="21" spans="2:22" s="171" customFormat="1" ht="20.149999999999999" customHeight="1" x14ac:dyDescent="0.6">
      <c r="B21" s="224">
        <f t="shared" si="2"/>
        <v>11</v>
      </c>
      <c r="C21" s="202"/>
      <c r="D21" s="203"/>
      <c r="E21" s="212"/>
      <c r="F21" s="204"/>
      <c r="G21" s="205"/>
      <c r="H21" s="213"/>
      <c r="I21" s="206"/>
      <c r="J21" s="207"/>
      <c r="K21" s="214"/>
      <c r="L21" s="208"/>
      <c r="M21" s="209"/>
      <c r="N21" s="214"/>
      <c r="O21" s="206"/>
      <c r="P21" s="207"/>
      <c r="Q21" s="242">
        <f t="shared" si="0"/>
        <v>0</v>
      </c>
      <c r="R21" s="243">
        <f t="shared" si="1"/>
        <v>0</v>
      </c>
      <c r="S21" s="207"/>
      <c r="T21" s="206"/>
      <c r="U21" s="244">
        <f t="shared" si="3"/>
        <v>0</v>
      </c>
      <c r="V21" s="184"/>
    </row>
    <row r="22" spans="2:22" s="171" customFormat="1" ht="20.149999999999999" customHeight="1" x14ac:dyDescent="0.6">
      <c r="B22" s="224">
        <f t="shared" si="2"/>
        <v>12</v>
      </c>
      <c r="C22" s="202"/>
      <c r="D22" s="203"/>
      <c r="E22" s="212"/>
      <c r="F22" s="204"/>
      <c r="G22" s="205"/>
      <c r="H22" s="213"/>
      <c r="I22" s="206"/>
      <c r="J22" s="207"/>
      <c r="K22" s="214"/>
      <c r="L22" s="208"/>
      <c r="M22" s="209"/>
      <c r="N22" s="214"/>
      <c r="O22" s="206"/>
      <c r="P22" s="207"/>
      <c r="Q22" s="242">
        <f t="shared" si="0"/>
        <v>0</v>
      </c>
      <c r="R22" s="243">
        <f t="shared" si="1"/>
        <v>0</v>
      </c>
      <c r="S22" s="207"/>
      <c r="T22" s="206"/>
      <c r="U22" s="244">
        <f t="shared" si="3"/>
        <v>0</v>
      </c>
      <c r="V22" s="184"/>
    </row>
    <row r="23" spans="2:22" s="171" customFormat="1" ht="20.149999999999999" customHeight="1" x14ac:dyDescent="0.6">
      <c r="B23" s="224">
        <f t="shared" si="2"/>
        <v>13</v>
      </c>
      <c r="C23" s="202"/>
      <c r="D23" s="203"/>
      <c r="E23" s="212"/>
      <c r="F23" s="204"/>
      <c r="G23" s="205"/>
      <c r="H23" s="213"/>
      <c r="I23" s="206"/>
      <c r="J23" s="207"/>
      <c r="K23" s="214"/>
      <c r="L23" s="208"/>
      <c r="M23" s="209"/>
      <c r="N23" s="214"/>
      <c r="O23" s="206"/>
      <c r="P23" s="207"/>
      <c r="Q23" s="242">
        <f t="shared" si="0"/>
        <v>0</v>
      </c>
      <c r="R23" s="243">
        <f t="shared" si="1"/>
        <v>0</v>
      </c>
      <c r="S23" s="207"/>
      <c r="T23" s="206"/>
      <c r="U23" s="244">
        <f t="shared" si="3"/>
        <v>0</v>
      </c>
      <c r="V23" s="184"/>
    </row>
    <row r="24" spans="2:22" s="171" customFormat="1" ht="20.149999999999999" customHeight="1" x14ac:dyDescent="0.6">
      <c r="B24" s="224">
        <f t="shared" si="2"/>
        <v>14</v>
      </c>
      <c r="C24" s="202"/>
      <c r="D24" s="203"/>
      <c r="E24" s="212"/>
      <c r="F24" s="204"/>
      <c r="G24" s="205"/>
      <c r="H24" s="213"/>
      <c r="I24" s="206"/>
      <c r="J24" s="207"/>
      <c r="K24" s="214"/>
      <c r="L24" s="208"/>
      <c r="M24" s="209"/>
      <c r="N24" s="214"/>
      <c r="O24" s="206"/>
      <c r="P24" s="207"/>
      <c r="Q24" s="242">
        <f t="shared" si="0"/>
        <v>0</v>
      </c>
      <c r="R24" s="243">
        <f t="shared" si="1"/>
        <v>0</v>
      </c>
      <c r="S24" s="207"/>
      <c r="T24" s="206"/>
      <c r="U24" s="244">
        <f>IF(+Q24&gt;0.33334,14,0)</f>
        <v>0</v>
      </c>
      <c r="V24" s="184"/>
    </row>
    <row r="25" spans="2:22" s="171" customFormat="1" ht="20.149999999999999" customHeight="1" x14ac:dyDescent="0.6">
      <c r="B25" s="224">
        <f t="shared" si="2"/>
        <v>15</v>
      </c>
      <c r="C25" s="202"/>
      <c r="D25" s="203"/>
      <c r="E25" s="212"/>
      <c r="F25" s="204"/>
      <c r="G25" s="205"/>
      <c r="H25" s="213"/>
      <c r="I25" s="206"/>
      <c r="J25" s="207"/>
      <c r="K25" s="214"/>
      <c r="L25" s="208"/>
      <c r="M25" s="209"/>
      <c r="N25" s="214"/>
      <c r="O25" s="206"/>
      <c r="P25" s="207"/>
      <c r="Q25" s="242">
        <f t="shared" si="0"/>
        <v>0</v>
      </c>
      <c r="R25" s="243">
        <f t="shared" si="1"/>
        <v>0</v>
      </c>
      <c r="S25" s="207"/>
      <c r="T25" s="206"/>
      <c r="U25" s="244">
        <f t="shared" si="3"/>
        <v>0</v>
      </c>
      <c r="V25" s="184"/>
    </row>
    <row r="26" spans="2:22" s="171" customFormat="1" ht="20.149999999999999" customHeight="1" x14ac:dyDescent="0.6">
      <c r="B26" s="224">
        <f t="shared" si="2"/>
        <v>16</v>
      </c>
      <c r="C26" s="202"/>
      <c r="D26" s="203"/>
      <c r="E26" s="212"/>
      <c r="F26" s="204"/>
      <c r="G26" s="205"/>
      <c r="H26" s="213"/>
      <c r="I26" s="206"/>
      <c r="J26" s="207"/>
      <c r="K26" s="214"/>
      <c r="L26" s="208"/>
      <c r="M26" s="209"/>
      <c r="N26" s="214"/>
      <c r="O26" s="206"/>
      <c r="P26" s="207"/>
      <c r="Q26" s="242">
        <f t="shared" si="0"/>
        <v>0</v>
      </c>
      <c r="R26" s="243">
        <f t="shared" si="1"/>
        <v>0</v>
      </c>
      <c r="S26" s="207"/>
      <c r="T26" s="206"/>
      <c r="U26" s="244">
        <f t="shared" si="3"/>
        <v>0</v>
      </c>
      <c r="V26" s="184"/>
    </row>
    <row r="27" spans="2:22" s="171" customFormat="1" ht="20.149999999999999" customHeight="1" x14ac:dyDescent="0.6">
      <c r="B27" s="224">
        <f t="shared" si="2"/>
        <v>17</v>
      </c>
      <c r="C27" s="202"/>
      <c r="D27" s="203"/>
      <c r="E27" s="212"/>
      <c r="F27" s="204"/>
      <c r="G27" s="205"/>
      <c r="H27" s="213"/>
      <c r="I27" s="206"/>
      <c r="J27" s="207"/>
      <c r="K27" s="214"/>
      <c r="L27" s="208"/>
      <c r="M27" s="209"/>
      <c r="N27" s="214"/>
      <c r="O27" s="206"/>
      <c r="P27" s="207"/>
      <c r="Q27" s="242">
        <f t="shared" si="0"/>
        <v>0</v>
      </c>
      <c r="R27" s="243">
        <f t="shared" si="1"/>
        <v>0</v>
      </c>
      <c r="S27" s="207"/>
      <c r="T27" s="206"/>
      <c r="U27" s="244">
        <f t="shared" si="3"/>
        <v>0</v>
      </c>
      <c r="V27" s="184"/>
    </row>
    <row r="28" spans="2:22" s="171" customFormat="1" ht="20.149999999999999" customHeight="1" x14ac:dyDescent="0.6">
      <c r="B28" s="224">
        <f t="shared" si="2"/>
        <v>18</v>
      </c>
      <c r="C28" s="202"/>
      <c r="D28" s="203"/>
      <c r="E28" s="212"/>
      <c r="F28" s="204"/>
      <c r="G28" s="205"/>
      <c r="H28" s="213"/>
      <c r="I28" s="206"/>
      <c r="J28" s="207"/>
      <c r="K28" s="214"/>
      <c r="L28" s="208"/>
      <c r="M28" s="209"/>
      <c r="N28" s="214"/>
      <c r="O28" s="206"/>
      <c r="P28" s="207"/>
      <c r="Q28" s="242">
        <f t="shared" si="0"/>
        <v>0</v>
      </c>
      <c r="R28" s="243">
        <f t="shared" si="1"/>
        <v>0</v>
      </c>
      <c r="S28" s="207"/>
      <c r="T28" s="206"/>
      <c r="U28" s="244">
        <f t="shared" si="3"/>
        <v>0</v>
      </c>
      <c r="V28" s="184"/>
    </row>
    <row r="29" spans="2:22" s="171" customFormat="1" ht="20.149999999999999" customHeight="1" x14ac:dyDescent="0.6">
      <c r="B29" s="224">
        <f t="shared" si="2"/>
        <v>19</v>
      </c>
      <c r="C29" s="202"/>
      <c r="D29" s="203"/>
      <c r="E29" s="212"/>
      <c r="F29" s="204"/>
      <c r="G29" s="205"/>
      <c r="H29" s="213"/>
      <c r="I29" s="206"/>
      <c r="J29" s="207"/>
      <c r="K29" s="214"/>
      <c r="L29" s="208"/>
      <c r="M29" s="209"/>
      <c r="N29" s="214"/>
      <c r="O29" s="206"/>
      <c r="P29" s="207"/>
      <c r="Q29" s="242">
        <f t="shared" si="0"/>
        <v>0</v>
      </c>
      <c r="R29" s="243">
        <f t="shared" si="1"/>
        <v>0</v>
      </c>
      <c r="S29" s="207"/>
      <c r="T29" s="206"/>
      <c r="U29" s="244">
        <f t="shared" si="3"/>
        <v>0</v>
      </c>
      <c r="V29" s="184"/>
    </row>
    <row r="30" spans="2:22" s="171" customFormat="1" ht="20.149999999999999" customHeight="1" x14ac:dyDescent="0.6">
      <c r="B30" s="224">
        <f t="shared" si="2"/>
        <v>20</v>
      </c>
      <c r="C30" s="202"/>
      <c r="D30" s="203"/>
      <c r="E30" s="212"/>
      <c r="F30" s="204"/>
      <c r="G30" s="205"/>
      <c r="H30" s="213"/>
      <c r="I30" s="206"/>
      <c r="J30" s="207"/>
      <c r="K30" s="214"/>
      <c r="L30" s="208"/>
      <c r="M30" s="209"/>
      <c r="N30" s="214"/>
      <c r="O30" s="206"/>
      <c r="P30" s="207"/>
      <c r="Q30" s="242">
        <f t="shared" si="0"/>
        <v>0</v>
      </c>
      <c r="R30" s="243">
        <f t="shared" si="1"/>
        <v>0</v>
      </c>
      <c r="S30" s="207"/>
      <c r="T30" s="206"/>
      <c r="U30" s="244">
        <f t="shared" si="3"/>
        <v>0</v>
      </c>
      <c r="V30" s="184"/>
    </row>
    <row r="31" spans="2:22" s="171" customFormat="1" ht="20.149999999999999" customHeight="1" x14ac:dyDescent="0.6">
      <c r="B31" s="224">
        <f t="shared" si="2"/>
        <v>21</v>
      </c>
      <c r="C31" s="202"/>
      <c r="D31" s="203"/>
      <c r="E31" s="212"/>
      <c r="F31" s="204"/>
      <c r="G31" s="205"/>
      <c r="H31" s="213"/>
      <c r="I31" s="206"/>
      <c r="J31" s="207"/>
      <c r="K31" s="214"/>
      <c r="L31" s="208"/>
      <c r="M31" s="209"/>
      <c r="N31" s="214"/>
      <c r="O31" s="206"/>
      <c r="P31" s="207"/>
      <c r="Q31" s="242">
        <f t="shared" si="0"/>
        <v>0</v>
      </c>
      <c r="R31" s="243">
        <f t="shared" si="1"/>
        <v>0</v>
      </c>
      <c r="S31" s="207"/>
      <c r="T31" s="206"/>
      <c r="U31" s="244">
        <f>IF(+Q31&gt;0.33334,14,0)</f>
        <v>0</v>
      </c>
      <c r="V31" s="184"/>
    </row>
    <row r="32" spans="2:22" s="171" customFormat="1" ht="20.149999999999999" customHeight="1" x14ac:dyDescent="0.6">
      <c r="B32" s="224">
        <f t="shared" si="2"/>
        <v>22</v>
      </c>
      <c r="C32" s="202"/>
      <c r="D32" s="203"/>
      <c r="E32" s="212"/>
      <c r="F32" s="204"/>
      <c r="G32" s="205"/>
      <c r="H32" s="213"/>
      <c r="I32" s="206"/>
      <c r="J32" s="207"/>
      <c r="K32" s="214"/>
      <c r="L32" s="208"/>
      <c r="M32" s="209"/>
      <c r="N32" s="214"/>
      <c r="O32" s="206"/>
      <c r="P32" s="207"/>
      <c r="Q32" s="242">
        <f t="shared" si="0"/>
        <v>0</v>
      </c>
      <c r="R32" s="243">
        <f t="shared" si="1"/>
        <v>0</v>
      </c>
      <c r="S32" s="207"/>
      <c r="T32" s="206"/>
      <c r="U32" s="244">
        <f t="shared" ref="U32:U41" si="4">IF(+Q32&gt;0.33334,14,0)</f>
        <v>0</v>
      </c>
      <c r="V32" s="184"/>
    </row>
    <row r="33" spans="2:257" s="171" customFormat="1" ht="20.149999999999999" customHeight="1" x14ac:dyDescent="0.6">
      <c r="B33" s="224">
        <f t="shared" si="2"/>
        <v>23</v>
      </c>
      <c r="C33" s="202"/>
      <c r="D33" s="203"/>
      <c r="E33" s="212"/>
      <c r="F33" s="204"/>
      <c r="G33" s="205"/>
      <c r="H33" s="213"/>
      <c r="I33" s="206"/>
      <c r="J33" s="207"/>
      <c r="K33" s="214"/>
      <c r="L33" s="208"/>
      <c r="M33" s="209"/>
      <c r="N33" s="214"/>
      <c r="O33" s="206"/>
      <c r="P33" s="207"/>
      <c r="Q33" s="242">
        <f t="shared" si="0"/>
        <v>0</v>
      </c>
      <c r="R33" s="243">
        <f t="shared" si="1"/>
        <v>0</v>
      </c>
      <c r="S33" s="207"/>
      <c r="T33" s="206"/>
      <c r="U33" s="244">
        <f t="shared" si="4"/>
        <v>0</v>
      </c>
      <c r="V33" s="184"/>
    </row>
    <row r="34" spans="2:257" s="171" customFormat="1" ht="20.149999999999999" customHeight="1" x14ac:dyDescent="0.6">
      <c r="B34" s="224">
        <f t="shared" si="2"/>
        <v>24</v>
      </c>
      <c r="C34" s="202"/>
      <c r="D34" s="203"/>
      <c r="E34" s="212"/>
      <c r="F34" s="204"/>
      <c r="G34" s="205"/>
      <c r="H34" s="213"/>
      <c r="I34" s="206"/>
      <c r="J34" s="207"/>
      <c r="K34" s="214"/>
      <c r="L34" s="208"/>
      <c r="M34" s="209"/>
      <c r="N34" s="214"/>
      <c r="O34" s="206"/>
      <c r="P34" s="207"/>
      <c r="Q34" s="242">
        <f t="shared" si="0"/>
        <v>0</v>
      </c>
      <c r="R34" s="243">
        <f t="shared" si="1"/>
        <v>0</v>
      </c>
      <c r="S34" s="207"/>
      <c r="T34" s="206"/>
      <c r="U34" s="244">
        <f t="shared" si="4"/>
        <v>0</v>
      </c>
      <c r="V34" s="184"/>
    </row>
    <row r="35" spans="2:257" s="171" customFormat="1" ht="20.149999999999999" customHeight="1" x14ac:dyDescent="0.6">
      <c r="B35" s="224">
        <f t="shared" si="2"/>
        <v>25</v>
      </c>
      <c r="C35" s="202"/>
      <c r="D35" s="203"/>
      <c r="E35" s="212"/>
      <c r="F35" s="204"/>
      <c r="G35" s="205"/>
      <c r="H35" s="213"/>
      <c r="I35" s="206"/>
      <c r="J35" s="207"/>
      <c r="K35" s="214"/>
      <c r="L35" s="208"/>
      <c r="M35" s="209"/>
      <c r="N35" s="214"/>
      <c r="O35" s="206"/>
      <c r="P35" s="207"/>
      <c r="Q35" s="242">
        <f t="shared" si="0"/>
        <v>0</v>
      </c>
      <c r="R35" s="243">
        <f t="shared" si="1"/>
        <v>0</v>
      </c>
      <c r="S35" s="207"/>
      <c r="T35" s="206"/>
      <c r="U35" s="244">
        <f t="shared" si="4"/>
        <v>0</v>
      </c>
      <c r="V35" s="184"/>
    </row>
    <row r="36" spans="2:257" s="171" customFormat="1" ht="20.149999999999999" customHeight="1" x14ac:dyDescent="0.6">
      <c r="B36" s="224">
        <f t="shared" si="2"/>
        <v>26</v>
      </c>
      <c r="C36" s="202"/>
      <c r="D36" s="203"/>
      <c r="E36" s="212"/>
      <c r="F36" s="204"/>
      <c r="G36" s="205"/>
      <c r="H36" s="213"/>
      <c r="I36" s="206"/>
      <c r="J36" s="207"/>
      <c r="K36" s="214"/>
      <c r="L36" s="208"/>
      <c r="M36" s="209"/>
      <c r="N36" s="214"/>
      <c r="O36" s="206"/>
      <c r="P36" s="207"/>
      <c r="Q36" s="242">
        <f t="shared" si="0"/>
        <v>0</v>
      </c>
      <c r="R36" s="243">
        <f t="shared" si="1"/>
        <v>0</v>
      </c>
      <c r="S36" s="207"/>
      <c r="T36" s="206"/>
      <c r="U36" s="244">
        <f t="shared" si="4"/>
        <v>0</v>
      </c>
      <c r="V36" s="184"/>
    </row>
    <row r="37" spans="2:257" s="171" customFormat="1" ht="20.149999999999999" customHeight="1" x14ac:dyDescent="0.6">
      <c r="B37" s="224">
        <f t="shared" si="2"/>
        <v>27</v>
      </c>
      <c r="C37" s="202"/>
      <c r="D37" s="203"/>
      <c r="E37" s="212"/>
      <c r="F37" s="204"/>
      <c r="G37" s="205"/>
      <c r="H37" s="213"/>
      <c r="I37" s="206"/>
      <c r="J37" s="207"/>
      <c r="K37" s="214"/>
      <c r="L37" s="208">
        <v>0.66666666666666663</v>
      </c>
      <c r="M37" s="209"/>
      <c r="N37" s="214"/>
      <c r="O37" s="206"/>
      <c r="P37" s="207"/>
      <c r="Q37" s="242">
        <f t="shared" si="0"/>
        <v>0</v>
      </c>
      <c r="R37" s="243">
        <f t="shared" si="1"/>
        <v>0</v>
      </c>
      <c r="S37" s="207"/>
      <c r="T37" s="206"/>
      <c r="U37" s="244">
        <f t="shared" si="4"/>
        <v>0</v>
      </c>
      <c r="V37" s="184"/>
    </row>
    <row r="38" spans="2:257" s="171" customFormat="1" ht="20.149999999999999" customHeight="1" x14ac:dyDescent="0.6">
      <c r="B38" s="224">
        <f t="shared" si="2"/>
        <v>28</v>
      </c>
      <c r="C38" s="202"/>
      <c r="D38" s="203"/>
      <c r="E38" s="212"/>
      <c r="F38" s="204"/>
      <c r="G38" s="205"/>
      <c r="H38" s="213"/>
      <c r="I38" s="206"/>
      <c r="J38" s="207"/>
      <c r="K38" s="214"/>
      <c r="L38" s="208"/>
      <c r="M38" s="209"/>
      <c r="N38" s="214"/>
      <c r="O38" s="206"/>
      <c r="P38" s="207"/>
      <c r="Q38" s="242">
        <f t="shared" si="0"/>
        <v>0</v>
      </c>
      <c r="R38" s="243">
        <f t="shared" si="1"/>
        <v>0</v>
      </c>
      <c r="S38" s="207"/>
      <c r="T38" s="206"/>
      <c r="U38" s="244">
        <f t="shared" si="4"/>
        <v>0</v>
      </c>
      <c r="V38" s="184"/>
    </row>
    <row r="39" spans="2:257" s="171" customFormat="1" ht="20.149999999999999" customHeight="1" x14ac:dyDescent="0.6">
      <c r="B39" s="224">
        <f t="shared" si="2"/>
        <v>29</v>
      </c>
      <c r="C39" s="202"/>
      <c r="D39" s="203"/>
      <c r="E39" s="212"/>
      <c r="F39" s="204"/>
      <c r="G39" s="205"/>
      <c r="H39" s="213"/>
      <c r="I39" s="206"/>
      <c r="J39" s="207"/>
      <c r="K39" s="214"/>
      <c r="L39" s="208"/>
      <c r="M39" s="209"/>
      <c r="N39" s="214"/>
      <c r="O39" s="206"/>
      <c r="P39" s="207"/>
      <c r="Q39" s="242">
        <f t="shared" si="0"/>
        <v>0</v>
      </c>
      <c r="R39" s="243">
        <f t="shared" si="1"/>
        <v>0</v>
      </c>
      <c r="S39" s="207"/>
      <c r="T39" s="206"/>
      <c r="U39" s="244">
        <f t="shared" si="4"/>
        <v>0</v>
      </c>
      <c r="V39" s="184"/>
    </row>
    <row r="40" spans="2:257" s="171" customFormat="1" ht="20.149999999999999" customHeight="1" x14ac:dyDescent="0.6">
      <c r="B40" s="224">
        <f t="shared" si="2"/>
        <v>30</v>
      </c>
      <c r="C40" s="202"/>
      <c r="D40" s="203"/>
      <c r="E40" s="212"/>
      <c r="F40" s="204"/>
      <c r="G40" s="205"/>
      <c r="H40" s="213"/>
      <c r="I40" s="206"/>
      <c r="J40" s="207"/>
      <c r="K40" s="214"/>
      <c r="L40" s="208"/>
      <c r="M40" s="209"/>
      <c r="N40" s="214"/>
      <c r="O40" s="206"/>
      <c r="P40" s="207"/>
      <c r="Q40" s="242">
        <f t="shared" si="0"/>
        <v>0</v>
      </c>
      <c r="R40" s="243">
        <f t="shared" si="1"/>
        <v>0</v>
      </c>
      <c r="S40" s="207"/>
      <c r="T40" s="206"/>
      <c r="U40" s="244">
        <f t="shared" si="4"/>
        <v>0</v>
      </c>
      <c r="V40" s="184"/>
    </row>
    <row r="41" spans="2:257" s="171" customFormat="1" ht="20.149999999999999" customHeight="1" x14ac:dyDescent="0.6">
      <c r="B41" s="224">
        <f t="shared" si="2"/>
        <v>31</v>
      </c>
      <c r="C41" s="202"/>
      <c r="D41" s="203"/>
      <c r="E41" s="212"/>
      <c r="F41" s="204"/>
      <c r="G41" s="205"/>
      <c r="H41" s="213"/>
      <c r="I41" s="206"/>
      <c r="J41" s="207"/>
      <c r="K41" s="214"/>
      <c r="L41" s="208"/>
      <c r="M41" s="209"/>
      <c r="N41" s="214"/>
      <c r="O41" s="206"/>
      <c r="P41" s="207"/>
      <c r="Q41" s="242">
        <f t="shared" si="0"/>
        <v>0</v>
      </c>
      <c r="R41" s="243">
        <f t="shared" si="1"/>
        <v>0</v>
      </c>
      <c r="S41" s="207"/>
      <c r="T41" s="206"/>
      <c r="U41" s="244">
        <f t="shared" si="4"/>
        <v>0</v>
      </c>
      <c r="V41" s="184"/>
    </row>
    <row r="42" spans="2:257" ht="5.15" customHeight="1" x14ac:dyDescent="0.3">
      <c r="B42" s="166"/>
      <c r="F42" s="157"/>
      <c r="G42" s="158"/>
      <c r="H42" s="158"/>
      <c r="I42" s="157"/>
      <c r="L42" s="168"/>
      <c r="M42" s="167"/>
      <c r="N42" s="158"/>
      <c r="O42" s="158"/>
      <c r="P42" s="158"/>
      <c r="Q42" s="158"/>
      <c r="R42" s="167"/>
      <c r="T42" s="157"/>
      <c r="U42" s="235"/>
      <c r="V42" s="240"/>
    </row>
    <row r="43" spans="2:257" ht="5.15" customHeight="1" x14ac:dyDescent="0.3">
      <c r="B43" s="166"/>
      <c r="G43" s="169"/>
      <c r="H43" s="169"/>
      <c r="I43" s="165"/>
      <c r="J43" s="169"/>
      <c r="K43" s="169"/>
      <c r="L43" s="169"/>
      <c r="S43" s="169"/>
      <c r="T43" s="165"/>
      <c r="U43" s="236"/>
      <c r="V43" s="240"/>
    </row>
    <row r="44" spans="2:257" ht="25.5" customHeight="1" thickBot="1" x14ac:dyDescent="0.4">
      <c r="B44" s="166"/>
      <c r="E44" s="171"/>
      <c r="F44" s="188" t="s">
        <v>27</v>
      </c>
      <c r="G44" s="171"/>
      <c r="H44" s="247">
        <f>SUM(H11:H41)</f>
        <v>0</v>
      </c>
      <c r="I44" s="172"/>
      <c r="J44" s="171"/>
      <c r="K44" s="171"/>
      <c r="L44" s="171"/>
      <c r="M44" s="171"/>
      <c r="N44" s="171"/>
      <c r="O44" s="171"/>
      <c r="P44" s="171"/>
      <c r="Q44" s="171"/>
      <c r="R44" s="171"/>
      <c r="S44" s="171"/>
      <c r="T44" s="172"/>
      <c r="U44" s="248">
        <f>SUM(U11:U43)</f>
        <v>0</v>
      </c>
      <c r="V44" s="240"/>
    </row>
    <row r="45" spans="2:257" ht="5.15" customHeight="1" thickTop="1" thickBot="1" x14ac:dyDescent="0.4">
      <c r="B45" s="166"/>
      <c r="E45" s="171"/>
      <c r="F45" s="171"/>
      <c r="G45" s="171"/>
      <c r="H45" s="191"/>
      <c r="I45" s="172"/>
      <c r="J45" s="171"/>
      <c r="K45" s="171"/>
      <c r="L45" s="171"/>
      <c r="M45" s="171"/>
      <c r="N45" s="171"/>
      <c r="O45" s="171"/>
      <c r="P45" s="171"/>
      <c r="Q45" s="171"/>
      <c r="R45" s="171"/>
      <c r="S45" s="171"/>
      <c r="T45" s="172"/>
      <c r="U45" s="241"/>
    </row>
    <row r="46" spans="2:257" ht="5.15" customHeight="1" thickTop="1" x14ac:dyDescent="0.35">
      <c r="B46" s="166"/>
      <c r="E46" s="173"/>
      <c r="F46" s="171"/>
      <c r="G46" s="171"/>
      <c r="H46" s="171"/>
      <c r="I46" s="172"/>
      <c r="J46" s="171"/>
      <c r="K46" s="171"/>
      <c r="L46" s="171"/>
      <c r="M46" s="171"/>
      <c r="N46" s="171"/>
      <c r="O46" s="171"/>
      <c r="P46" s="171"/>
      <c r="Q46" s="171"/>
      <c r="R46" s="171"/>
      <c r="S46" s="171"/>
      <c r="T46" s="172"/>
      <c r="U46" s="249"/>
      <c r="IW46" s="158"/>
    </row>
    <row r="47" spans="2:257" ht="25.5" customHeight="1" thickBot="1" x14ac:dyDescent="0.4">
      <c r="B47" s="166"/>
      <c r="E47" s="171"/>
      <c r="F47" s="188" t="s">
        <v>82</v>
      </c>
      <c r="G47" s="171"/>
      <c r="H47" s="217">
        <v>0.3</v>
      </c>
      <c r="I47" s="172"/>
      <c r="J47" s="171"/>
      <c r="K47" s="171"/>
      <c r="L47" s="171"/>
      <c r="M47" s="171"/>
      <c r="N47" s="171"/>
      <c r="O47" s="171"/>
      <c r="P47" s="171"/>
      <c r="Q47" s="171"/>
      <c r="R47" s="194">
        <f>H44*H47</f>
        <v>0</v>
      </c>
      <c r="S47" s="171"/>
      <c r="T47" s="171"/>
      <c r="U47" s="172"/>
      <c r="V47" s="239"/>
    </row>
    <row r="48" spans="2:257" ht="12" customHeight="1" thickTop="1" x14ac:dyDescent="0.35">
      <c r="B48" s="166"/>
      <c r="E48" s="171"/>
      <c r="F48" s="171"/>
      <c r="G48" s="171"/>
      <c r="H48" s="171"/>
      <c r="I48" s="171"/>
      <c r="J48" s="171"/>
      <c r="K48" s="171"/>
      <c r="L48" s="171"/>
      <c r="M48" s="171"/>
      <c r="N48" s="173"/>
      <c r="O48" s="171"/>
      <c r="P48" s="171"/>
      <c r="Q48" s="171"/>
      <c r="R48" s="250"/>
      <c r="S48" s="171"/>
      <c r="T48" s="171"/>
      <c r="U48" s="172"/>
    </row>
    <row r="49" spans="2:257" ht="4.9000000000000004" customHeight="1" x14ac:dyDescent="0.35">
      <c r="B49" s="164"/>
      <c r="C49" s="169"/>
      <c r="D49" s="169"/>
      <c r="E49" s="200"/>
      <c r="F49" s="200"/>
      <c r="G49" s="200"/>
      <c r="H49" s="200"/>
      <c r="I49" s="200"/>
      <c r="J49" s="200"/>
      <c r="K49" s="200"/>
      <c r="L49" s="200"/>
      <c r="M49" s="200"/>
      <c r="N49" s="200"/>
      <c r="O49" s="200"/>
      <c r="P49" s="200"/>
      <c r="Q49" s="200"/>
      <c r="R49" s="200"/>
      <c r="S49" s="200"/>
      <c r="T49" s="200"/>
      <c r="U49" s="180"/>
      <c r="V49" s="239"/>
      <c r="IV49" s="157"/>
      <c r="IW49" s="166"/>
    </row>
    <row r="50" spans="2:257" ht="15.5" x14ac:dyDescent="0.35">
      <c r="B50" s="166"/>
      <c r="E50" s="197"/>
      <c r="F50" s="171"/>
      <c r="G50" s="171"/>
      <c r="H50" s="655"/>
      <c r="I50" s="655"/>
      <c r="J50" s="655"/>
      <c r="K50" s="655"/>
      <c r="L50" s="171"/>
      <c r="M50" s="171"/>
      <c r="N50" s="198"/>
      <c r="O50" s="171"/>
      <c r="P50" s="171"/>
      <c r="Q50" s="171"/>
      <c r="R50" s="171"/>
      <c r="S50" s="171"/>
      <c r="T50" s="171"/>
      <c r="U50" s="172"/>
      <c r="IW50" s="166"/>
    </row>
    <row r="51" spans="2:257" ht="16" thickBot="1" x14ac:dyDescent="0.4">
      <c r="B51" s="166"/>
      <c r="E51" s="252" t="s">
        <v>73</v>
      </c>
      <c r="F51" s="251"/>
      <c r="G51" s="175"/>
      <c r="H51" s="668">
        <f>R47+U44</f>
        <v>0</v>
      </c>
      <c r="I51" s="669"/>
      <c r="J51" s="669"/>
      <c r="K51" s="670"/>
      <c r="L51" s="171"/>
      <c r="M51" s="171"/>
      <c r="N51" s="198"/>
      <c r="O51" s="171"/>
      <c r="P51" s="171"/>
      <c r="Q51" s="171"/>
      <c r="R51" s="171"/>
      <c r="S51" s="171"/>
      <c r="T51" s="171"/>
      <c r="U51" s="172"/>
      <c r="IW51" s="166"/>
    </row>
    <row r="52" spans="2:257" ht="4.9000000000000004" customHeight="1" thickTop="1" x14ac:dyDescent="0.3">
      <c r="B52" s="166"/>
      <c r="I52" s="237"/>
      <c r="J52" s="237"/>
      <c r="K52" s="237"/>
      <c r="U52" s="157"/>
      <c r="IW52" s="166"/>
    </row>
    <row r="53" spans="2:257" hidden="1" x14ac:dyDescent="0.3">
      <c r="B53" s="166"/>
      <c r="U53" s="157"/>
      <c r="IW53" s="166"/>
    </row>
    <row r="54" spans="2:257" hidden="1" x14ac:dyDescent="0.3">
      <c r="B54" s="166"/>
      <c r="U54" s="157"/>
      <c r="IW54" s="166"/>
    </row>
    <row r="55" spans="2:257" hidden="1" x14ac:dyDescent="0.3">
      <c r="B55" s="166"/>
      <c r="U55" s="157"/>
      <c r="IW55" s="166"/>
    </row>
    <row r="56" spans="2:257" hidden="1" x14ac:dyDescent="0.3">
      <c r="B56" s="166"/>
      <c r="U56" s="157"/>
      <c r="IW56" s="166"/>
    </row>
    <row r="57" spans="2:257" hidden="1" x14ac:dyDescent="0.3">
      <c r="B57" s="166"/>
      <c r="U57" s="157"/>
      <c r="IW57" s="166"/>
    </row>
    <row r="58" spans="2:257" hidden="1" x14ac:dyDescent="0.3">
      <c r="B58" s="166"/>
      <c r="U58" s="157"/>
      <c r="IW58" s="166"/>
    </row>
    <row r="59" spans="2:257" hidden="1" x14ac:dyDescent="0.3">
      <c r="B59" s="166"/>
      <c r="U59" s="157"/>
      <c r="IW59" s="166"/>
    </row>
    <row r="60" spans="2:257" hidden="1" x14ac:dyDescent="0.3">
      <c r="B60" s="166"/>
      <c r="U60" s="157"/>
      <c r="IW60" s="166"/>
    </row>
    <row r="61" spans="2:257" hidden="1" x14ac:dyDescent="0.3">
      <c r="B61" s="166"/>
      <c r="U61" s="157"/>
      <c r="IW61" s="166"/>
    </row>
    <row r="62" spans="2:257" hidden="1" x14ac:dyDescent="0.3">
      <c r="B62" s="166"/>
      <c r="U62" s="157"/>
      <c r="IW62" s="166"/>
    </row>
    <row r="63" spans="2:257" hidden="1" x14ac:dyDescent="0.3">
      <c r="B63" s="166"/>
      <c r="U63" s="157"/>
      <c r="IW63" s="166"/>
    </row>
    <row r="64" spans="2:257" hidden="1" x14ac:dyDescent="0.3">
      <c r="B64" s="166"/>
      <c r="U64" s="157"/>
      <c r="IW64" s="166"/>
    </row>
    <row r="65" spans="2:257" hidden="1" x14ac:dyDescent="0.3">
      <c r="B65" s="166"/>
      <c r="U65" s="157"/>
      <c r="IW65" s="166"/>
    </row>
    <row r="66" spans="2:257" hidden="1" x14ac:dyDescent="0.3">
      <c r="B66" s="166"/>
      <c r="U66" s="157"/>
      <c r="IW66" s="166"/>
    </row>
    <row r="67" spans="2:257" hidden="1" x14ac:dyDescent="0.3">
      <c r="B67" s="166"/>
      <c r="U67" s="157"/>
      <c r="IW67" s="166"/>
    </row>
    <row r="68" spans="2:257" hidden="1" x14ac:dyDescent="0.3">
      <c r="B68" s="166"/>
      <c r="U68" s="157"/>
      <c r="IW68" s="166"/>
    </row>
    <row r="69" spans="2:257" hidden="1" x14ac:dyDescent="0.3">
      <c r="B69" s="166"/>
      <c r="U69" s="157"/>
      <c r="IW69" s="166"/>
    </row>
    <row r="70" spans="2:257" hidden="1" x14ac:dyDescent="0.3">
      <c r="B70" s="166"/>
      <c r="U70" s="157"/>
      <c r="IW70" s="166"/>
    </row>
    <row r="71" spans="2:257" hidden="1" x14ac:dyDescent="0.3">
      <c r="B71" s="166"/>
      <c r="U71" s="157"/>
      <c r="IW71" s="166"/>
    </row>
    <row r="72" spans="2:257" hidden="1" x14ac:dyDescent="0.3">
      <c r="B72" s="166"/>
      <c r="U72" s="157"/>
      <c r="IW72" s="166"/>
    </row>
    <row r="73" spans="2:257" hidden="1" x14ac:dyDescent="0.3">
      <c r="B73" s="166"/>
      <c r="U73" s="157"/>
      <c r="IW73" s="166"/>
    </row>
    <row r="74" spans="2:257" hidden="1" x14ac:dyDescent="0.3">
      <c r="B74" s="166"/>
      <c r="U74" s="157"/>
      <c r="IW74" s="166"/>
    </row>
    <row r="75" spans="2:257" hidden="1" x14ac:dyDescent="0.3">
      <c r="B75" s="166"/>
      <c r="U75" s="157"/>
      <c r="IW75" s="166"/>
    </row>
    <row r="76" spans="2:257" hidden="1" x14ac:dyDescent="0.3">
      <c r="B76" s="166"/>
      <c r="U76" s="157"/>
      <c r="IW76" s="166"/>
    </row>
    <row r="77" spans="2:257" hidden="1" x14ac:dyDescent="0.3">
      <c r="B77" s="166"/>
      <c r="U77" s="157"/>
      <c r="IW77" s="166"/>
    </row>
    <row r="78" spans="2:257" hidden="1" x14ac:dyDescent="0.3">
      <c r="B78" s="166"/>
      <c r="U78" s="157"/>
      <c r="IW78" s="166"/>
    </row>
    <row r="79" spans="2:257" hidden="1" x14ac:dyDescent="0.3">
      <c r="B79" s="166"/>
      <c r="U79" s="157"/>
      <c r="IW79" s="166"/>
    </row>
    <row r="80" spans="2:257" hidden="1" x14ac:dyDescent="0.3">
      <c r="B80" s="166"/>
      <c r="U80" s="157"/>
      <c r="IW80" s="166"/>
    </row>
    <row r="81" spans="2:257" hidden="1" x14ac:dyDescent="0.3">
      <c r="B81" s="166"/>
      <c r="U81" s="157"/>
      <c r="IW81" s="166"/>
    </row>
    <row r="82" spans="2:257" hidden="1" x14ac:dyDescent="0.3">
      <c r="B82" s="166"/>
      <c r="U82" s="157"/>
      <c r="IW82" s="166"/>
    </row>
    <row r="83" spans="2:257" hidden="1" x14ac:dyDescent="0.3">
      <c r="B83" s="166"/>
      <c r="U83" s="157"/>
      <c r="IW83" s="166"/>
    </row>
    <row r="84" spans="2:257" hidden="1" x14ac:dyDescent="0.3">
      <c r="B84" s="166"/>
      <c r="U84" s="157"/>
      <c r="IW84" s="166"/>
    </row>
    <row r="85" spans="2:257" hidden="1" x14ac:dyDescent="0.3">
      <c r="B85" s="166"/>
      <c r="U85" s="157"/>
      <c r="IW85" s="166"/>
    </row>
    <row r="86" spans="2:257" hidden="1" x14ac:dyDescent="0.3">
      <c r="B86" s="166"/>
      <c r="U86" s="157"/>
      <c r="IW86" s="166"/>
    </row>
    <row r="87" spans="2:257" hidden="1" x14ac:dyDescent="0.3">
      <c r="B87" s="166"/>
      <c r="U87" s="157"/>
      <c r="IW87" s="166"/>
    </row>
    <row r="88" spans="2:257" hidden="1" x14ac:dyDescent="0.3">
      <c r="B88" s="166"/>
      <c r="U88" s="157"/>
      <c r="IW88" s="166"/>
    </row>
    <row r="89" spans="2:257" hidden="1" x14ac:dyDescent="0.3">
      <c r="B89" s="166"/>
      <c r="U89" s="157"/>
      <c r="IW89" s="166"/>
    </row>
    <row r="90" spans="2:257" hidden="1" x14ac:dyDescent="0.3">
      <c r="B90" s="166"/>
      <c r="U90" s="157"/>
      <c r="IW90" s="166"/>
    </row>
    <row r="91" spans="2:257" hidden="1" x14ac:dyDescent="0.3">
      <c r="B91" s="166"/>
      <c r="U91" s="157"/>
      <c r="IW91" s="166"/>
    </row>
    <row r="92" spans="2:257" hidden="1" x14ac:dyDescent="0.3">
      <c r="B92" s="166"/>
      <c r="U92" s="157"/>
      <c r="IW92" s="166"/>
    </row>
    <row r="93" spans="2:257" hidden="1" x14ac:dyDescent="0.3">
      <c r="B93" s="166"/>
      <c r="U93" s="157"/>
      <c r="IW93" s="166"/>
    </row>
    <row r="94" spans="2:257" hidden="1" x14ac:dyDescent="0.3">
      <c r="B94" s="166"/>
      <c r="U94" s="157"/>
      <c r="IW94" s="166"/>
    </row>
    <row r="95" spans="2:257" hidden="1" x14ac:dyDescent="0.3">
      <c r="B95" s="166"/>
      <c r="U95" s="157"/>
      <c r="IW95" s="166"/>
    </row>
    <row r="96" spans="2:257" hidden="1" x14ac:dyDescent="0.3">
      <c r="B96" s="166"/>
      <c r="U96" s="157"/>
      <c r="IW96" s="166"/>
    </row>
    <row r="97" spans="2:257" hidden="1" x14ac:dyDescent="0.3">
      <c r="B97" s="166"/>
      <c r="U97" s="157"/>
      <c r="IW97" s="166"/>
    </row>
    <row r="98" spans="2:257" hidden="1" x14ac:dyDescent="0.3">
      <c r="B98" s="166"/>
      <c r="U98" s="157"/>
      <c r="IW98" s="166"/>
    </row>
    <row r="99" spans="2:257" x14ac:dyDescent="0.3">
      <c r="B99" s="167"/>
      <c r="C99" s="158"/>
      <c r="D99" s="158"/>
      <c r="E99" s="158"/>
      <c r="F99" s="158"/>
      <c r="G99" s="158"/>
      <c r="H99" s="158"/>
      <c r="I99" s="158"/>
      <c r="J99" s="158"/>
      <c r="K99" s="158"/>
      <c r="L99" s="158"/>
      <c r="M99" s="158"/>
      <c r="N99" s="158"/>
      <c r="O99" s="158"/>
      <c r="P99" s="158"/>
      <c r="Q99" s="158"/>
      <c r="R99" s="158"/>
      <c r="S99" s="158"/>
      <c r="T99" s="158"/>
      <c r="U99" s="168"/>
      <c r="IW99" s="166"/>
    </row>
    <row r="100" spans="2:257" x14ac:dyDescent="0.3"/>
  </sheetData>
  <sheetProtection algorithmName="SHA-512" hashValue="yuISJPya0T8szW0Hh4KmLU8ZPSKAAVaPaOZwpSSBDWUXSPH1X3NN8yevzK08PxpOfMQk6dVU/EiKBMJdEHTNfw==" saltValue="pl27kVP6/kOkR/UJMXkTWQ==" spinCount="100000" sheet="1" selectLockedCells="1"/>
  <mergeCells count="9">
    <mergeCell ref="H51:K51"/>
    <mergeCell ref="K6:N6"/>
    <mergeCell ref="H6:H8"/>
    <mergeCell ref="B1:U1"/>
    <mergeCell ref="Q6:R7"/>
    <mergeCell ref="H50:K50"/>
    <mergeCell ref="B6:B8"/>
    <mergeCell ref="U6:U8"/>
    <mergeCell ref="F3:T3"/>
  </mergeCells>
  <phoneticPr fontId="4" type="noConversion"/>
  <dataValidations count="1">
    <dataValidation type="time" allowBlank="1" showInputMessage="1" showErrorMessage="1" errorTitle="Hinweis zur Eingabe" error="Bitte geben Sie die Uhrzeit mit Doppelpunkt ein; z.B. 15:00." sqref="K11:K41 N11:N41" xr:uid="{00000000-0002-0000-0700-000000000000}">
      <formula1>0</formula1>
      <formula2>0.999305555555556</formula2>
    </dataValidation>
  </dataValidations>
  <printOptions horizontalCentered="1" verticalCentered="1"/>
  <pageMargins left="0.39370078740157483" right="0.19685039370078741" top="0.19685039370078741" bottom="0.39370078740157483" header="0" footer="0.11811023622047245"/>
  <pageSetup paperSize="9" scale="77"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I89"/>
  <sheetViews>
    <sheetView showGridLines="0" showRowColHeaders="0" showRuler="0" zoomScalePageLayoutView="90" workbookViewId="0">
      <selection activeCell="C5" sqref="C5:H5"/>
    </sheetView>
  </sheetViews>
  <sheetFormatPr baseColWidth="10" defaultColWidth="0" defaultRowHeight="15" zeroHeight="1" x14ac:dyDescent="0.3"/>
  <cols>
    <col min="1" max="1" width="1.7265625" style="253" customWidth="1"/>
    <col min="2" max="2" width="39.54296875" style="253" customWidth="1"/>
    <col min="3" max="3" width="25.26953125" style="253" customWidth="1"/>
    <col min="4" max="4" width="12.453125" style="253" customWidth="1"/>
    <col min="5" max="5" width="25.26953125" style="253" customWidth="1"/>
    <col min="6" max="6" width="15.26953125" style="253" customWidth="1"/>
    <col min="7" max="8" width="25.26953125" style="253" customWidth="1"/>
    <col min="9" max="9" width="1.7265625" style="253" customWidth="1"/>
    <col min="10" max="16384" width="16" style="253" hidden="1"/>
  </cols>
  <sheetData>
    <row r="1" spans="2:9" ht="35.15" customHeight="1" x14ac:dyDescent="0.3">
      <c r="B1" s="566" t="s">
        <v>209</v>
      </c>
      <c r="C1" s="567"/>
      <c r="D1" s="567"/>
      <c r="E1" s="567"/>
      <c r="F1" s="567"/>
      <c r="G1" s="567"/>
      <c r="H1" s="568"/>
    </row>
    <row r="2" spans="2:9" ht="13.5" customHeight="1" x14ac:dyDescent="0.4">
      <c r="B2" s="254"/>
      <c r="C2" s="254"/>
      <c r="D2" s="254"/>
      <c r="E2" s="254"/>
      <c r="F2" s="254"/>
      <c r="G2" s="254"/>
      <c r="H2" s="254"/>
      <c r="I2" s="256"/>
    </row>
    <row r="3" spans="2:9" ht="8.25" customHeight="1" x14ac:dyDescent="0.4">
      <c r="B3" s="255"/>
      <c r="C3" s="255"/>
      <c r="D3" s="255"/>
      <c r="E3" s="255"/>
      <c r="F3" s="255"/>
      <c r="G3" s="255"/>
      <c r="H3" s="255"/>
      <c r="I3" s="256"/>
    </row>
    <row r="4" spans="2:9" ht="22" customHeight="1" x14ac:dyDescent="0.4">
      <c r="B4" s="260"/>
      <c r="C4" s="259"/>
      <c r="D4" s="259"/>
      <c r="E4" s="259"/>
      <c r="F4" s="259"/>
      <c r="G4" s="259"/>
      <c r="H4" s="261"/>
      <c r="I4" s="256"/>
    </row>
    <row r="5" spans="2:9" ht="15.75" customHeight="1" x14ac:dyDescent="0.4">
      <c r="B5" s="395" t="s">
        <v>0</v>
      </c>
      <c r="C5" s="698"/>
      <c r="D5" s="699"/>
      <c r="E5" s="699"/>
      <c r="F5" s="699"/>
      <c r="G5" s="699"/>
      <c r="H5" s="700"/>
      <c r="I5" s="256"/>
    </row>
    <row r="6" spans="2:9" ht="15.75" customHeight="1" x14ac:dyDescent="0.4">
      <c r="B6" s="260"/>
      <c r="C6" s="262"/>
      <c r="D6" s="262"/>
      <c r="E6" s="262"/>
      <c r="F6" s="262"/>
      <c r="G6" s="262"/>
      <c r="H6" s="263"/>
      <c r="I6" s="256"/>
    </row>
    <row r="7" spans="2:9" ht="15.75" customHeight="1" x14ac:dyDescent="0.4">
      <c r="B7" s="264"/>
      <c r="C7" s="259"/>
      <c r="D7" s="259"/>
      <c r="E7" s="259"/>
      <c r="F7" s="259"/>
      <c r="G7" s="259"/>
      <c r="H7" s="261"/>
      <c r="I7" s="256"/>
    </row>
    <row r="8" spans="2:9" ht="15.75" customHeight="1" x14ac:dyDescent="0.4">
      <c r="B8" s="264"/>
      <c r="C8" s="293" t="s">
        <v>1</v>
      </c>
      <c r="D8" s="259"/>
      <c r="E8" s="293" t="s">
        <v>2</v>
      </c>
      <c r="F8" s="259"/>
      <c r="G8" s="267"/>
      <c r="H8" s="265"/>
      <c r="I8" s="256"/>
    </row>
    <row r="9" spans="2:9" ht="15.75" customHeight="1" x14ac:dyDescent="0.4">
      <c r="B9" s="264"/>
      <c r="C9" s="294"/>
      <c r="D9" s="259"/>
      <c r="E9" s="294"/>
      <c r="F9" s="266"/>
      <c r="G9" s="266"/>
      <c r="H9" s="261"/>
      <c r="I9" s="256"/>
    </row>
    <row r="10" spans="2:9" ht="15.75" customHeight="1" x14ac:dyDescent="0.4">
      <c r="B10" s="264"/>
      <c r="C10" s="267"/>
      <c r="D10" s="259"/>
      <c r="E10" s="267"/>
      <c r="F10" s="259"/>
      <c r="G10" s="259"/>
      <c r="H10" s="261"/>
      <c r="I10" s="256"/>
    </row>
    <row r="11" spans="2:9" ht="15.75" customHeight="1" x14ac:dyDescent="0.4">
      <c r="B11" s="268"/>
      <c r="C11" s="687"/>
      <c r="D11" s="259"/>
      <c r="E11" s="696"/>
      <c r="F11" s="259"/>
      <c r="G11" s="269"/>
      <c r="H11" s="270"/>
      <c r="I11" s="256"/>
    </row>
    <row r="12" spans="2:9" ht="15.75" customHeight="1" x14ac:dyDescent="0.4">
      <c r="B12" s="292" t="s">
        <v>4</v>
      </c>
      <c r="C12" s="688"/>
      <c r="D12" s="259"/>
      <c r="E12" s="697"/>
      <c r="F12" s="259"/>
      <c r="G12" s="269"/>
      <c r="H12" s="270"/>
      <c r="I12" s="256"/>
    </row>
    <row r="13" spans="2:9" ht="15.75" customHeight="1" x14ac:dyDescent="0.4">
      <c r="B13" s="283"/>
      <c r="C13" s="287"/>
      <c r="D13" s="259"/>
      <c r="E13" s="288"/>
      <c r="F13" s="259"/>
      <c r="G13" s="271"/>
      <c r="H13" s="270"/>
      <c r="I13" s="256"/>
    </row>
    <row r="14" spans="2:9" ht="15.75" customHeight="1" x14ac:dyDescent="0.4">
      <c r="B14" s="268"/>
      <c r="C14" s="687"/>
      <c r="D14" s="259"/>
      <c r="E14" s="696"/>
      <c r="F14" s="259"/>
      <c r="G14" s="685"/>
      <c r="H14" s="689" t="s">
        <v>5</v>
      </c>
      <c r="I14" s="257"/>
    </row>
    <row r="15" spans="2:9" ht="15.75" customHeight="1" x14ac:dyDescent="0.4">
      <c r="B15" s="292" t="s">
        <v>6</v>
      </c>
      <c r="C15" s="688"/>
      <c r="D15" s="259" t="s">
        <v>5</v>
      </c>
      <c r="E15" s="697"/>
      <c r="F15" s="259"/>
      <c r="G15" s="685"/>
      <c r="H15" s="689"/>
      <c r="I15" s="257"/>
    </row>
    <row r="16" spans="2:9" ht="15.75" customHeight="1" x14ac:dyDescent="0.4">
      <c r="B16" s="260"/>
      <c r="C16" s="262"/>
      <c r="D16" s="262"/>
      <c r="E16" s="262"/>
      <c r="F16" s="262"/>
      <c r="G16" s="262"/>
      <c r="H16" s="262"/>
      <c r="I16" s="257"/>
    </row>
    <row r="17" spans="2:9" ht="15.75" customHeight="1" x14ac:dyDescent="0.4">
      <c r="B17" s="264"/>
      <c r="C17" s="259"/>
      <c r="D17" s="259"/>
      <c r="E17" s="259"/>
      <c r="F17" s="259"/>
      <c r="G17" s="259"/>
      <c r="H17" s="261"/>
      <c r="I17" s="256"/>
    </row>
    <row r="18" spans="2:9" ht="15.75" customHeight="1" x14ac:dyDescent="0.4">
      <c r="B18" s="701" t="s">
        <v>185</v>
      </c>
      <c r="C18" s="690"/>
      <c r="D18" s="691"/>
      <c r="E18" s="691"/>
      <c r="F18" s="691"/>
      <c r="G18" s="691"/>
      <c r="H18" s="692"/>
      <c r="I18" s="256"/>
    </row>
    <row r="19" spans="2:9" ht="15.75" customHeight="1" x14ac:dyDescent="0.4">
      <c r="B19" s="702"/>
      <c r="C19" s="679"/>
      <c r="D19" s="680"/>
      <c r="E19" s="680"/>
      <c r="F19" s="680"/>
      <c r="G19" s="680"/>
      <c r="H19" s="681"/>
      <c r="I19" s="256"/>
    </row>
    <row r="20" spans="2:9" ht="15.75" customHeight="1" x14ac:dyDescent="0.4">
      <c r="B20" s="260"/>
      <c r="C20" s="262"/>
      <c r="D20" s="262"/>
      <c r="E20" s="262"/>
      <c r="F20" s="262"/>
      <c r="G20" s="262"/>
      <c r="H20" s="263"/>
      <c r="I20" s="256"/>
    </row>
    <row r="21" spans="2:9" ht="15.75" customHeight="1" x14ac:dyDescent="0.4">
      <c r="B21" s="259"/>
      <c r="C21" s="259"/>
      <c r="D21" s="259"/>
      <c r="E21" s="259"/>
      <c r="F21" s="259"/>
      <c r="G21" s="259"/>
      <c r="H21" s="259"/>
      <c r="I21" s="256"/>
    </row>
    <row r="22" spans="2:9" ht="15.75" customHeight="1" x14ac:dyDescent="0.4">
      <c r="B22" s="259"/>
      <c r="C22" s="259"/>
      <c r="D22" s="259"/>
      <c r="E22" s="259"/>
      <c r="F22" s="259"/>
      <c r="G22" s="259"/>
      <c r="H22" s="259"/>
      <c r="I22" s="256"/>
    </row>
    <row r="23" spans="2:9" ht="15.75" customHeight="1" thickBot="1" x14ac:dyDescent="0.45">
      <c r="B23" s="259"/>
      <c r="C23" s="259"/>
      <c r="D23" s="259"/>
      <c r="E23" s="259"/>
      <c r="F23" s="259"/>
      <c r="G23" s="259"/>
      <c r="H23" s="272"/>
      <c r="I23" s="256"/>
    </row>
    <row r="24" spans="2:9" ht="15.75" customHeight="1" x14ac:dyDescent="0.4">
      <c r="B24" s="259"/>
      <c r="C24" s="266"/>
      <c r="D24" s="266"/>
      <c r="E24" s="266"/>
      <c r="F24" s="266"/>
      <c r="G24" s="273"/>
      <c r="H24" s="274"/>
      <c r="I24" s="256"/>
    </row>
    <row r="25" spans="2:9" ht="15.75" customHeight="1" x14ac:dyDescent="0.4">
      <c r="B25" s="693" t="s">
        <v>144</v>
      </c>
      <c r="C25" s="694"/>
      <c r="D25" s="694"/>
      <c r="E25" s="694"/>
      <c r="F25" s="694"/>
      <c r="G25" s="695"/>
      <c r="H25" s="275" t="s">
        <v>9</v>
      </c>
      <c r="I25" s="256"/>
    </row>
    <row r="26" spans="2:9" ht="15.75" customHeight="1" x14ac:dyDescent="0.4">
      <c r="B26" s="268"/>
      <c r="C26" s="259"/>
      <c r="D26" s="259"/>
      <c r="E26" s="259"/>
      <c r="F26" s="259"/>
      <c r="G26" s="273"/>
      <c r="H26" s="273"/>
      <c r="I26" s="256"/>
    </row>
    <row r="27" spans="2:9" ht="15.75" customHeight="1" x14ac:dyDescent="0.4">
      <c r="B27" s="682" t="s">
        <v>69</v>
      </c>
      <c r="C27" s="683"/>
      <c r="D27" s="683"/>
      <c r="E27" s="683"/>
      <c r="F27" s="683"/>
      <c r="G27" s="684"/>
      <c r="H27" s="273"/>
      <c r="I27" s="256"/>
    </row>
    <row r="28" spans="2:9" ht="15.75" customHeight="1" x14ac:dyDescent="0.4">
      <c r="B28" s="283"/>
      <c r="C28" s="259"/>
      <c r="D28" s="259"/>
      <c r="E28" s="259"/>
      <c r="F28" s="276"/>
      <c r="G28" s="273"/>
      <c r="H28" s="273"/>
      <c r="I28" s="256"/>
    </row>
    <row r="29" spans="2:9" ht="15.75" customHeight="1" x14ac:dyDescent="0.4">
      <c r="B29" s="277"/>
      <c r="C29" s="259"/>
      <c r="D29" s="267"/>
      <c r="E29" s="267"/>
      <c r="F29" s="278"/>
      <c r="G29" s="279"/>
      <c r="H29" s="273"/>
      <c r="I29" s="256"/>
    </row>
    <row r="30" spans="2:9" ht="15.75" customHeight="1" x14ac:dyDescent="0.4">
      <c r="B30" s="277"/>
      <c r="C30" s="259">
        <v>1</v>
      </c>
      <c r="D30" s="267" t="s">
        <v>10</v>
      </c>
      <c r="E30" s="267" t="s">
        <v>71</v>
      </c>
      <c r="F30" s="280">
        <v>14</v>
      </c>
      <c r="G30" s="289" t="s">
        <v>5</v>
      </c>
      <c r="H30" s="273"/>
      <c r="I30" s="256"/>
    </row>
    <row r="31" spans="2:9" ht="15.75" customHeight="1" x14ac:dyDescent="0.4">
      <c r="B31" s="268"/>
      <c r="C31" s="262"/>
      <c r="D31" s="262"/>
      <c r="E31" s="262"/>
      <c r="F31" s="281"/>
      <c r="G31" s="282"/>
      <c r="H31" s="273"/>
      <c r="I31" s="256"/>
    </row>
    <row r="32" spans="2:9" ht="15.75" customHeight="1" x14ac:dyDescent="0.4">
      <c r="B32" s="259"/>
      <c r="C32" s="259"/>
      <c r="D32" s="259"/>
      <c r="E32" s="259"/>
      <c r="F32" s="276"/>
      <c r="G32" s="273"/>
      <c r="H32" s="273"/>
      <c r="I32" s="256"/>
    </row>
    <row r="33" spans="2:9" ht="15.75" customHeight="1" x14ac:dyDescent="0.4">
      <c r="B33" s="262"/>
      <c r="C33" s="262"/>
      <c r="D33" s="262"/>
      <c r="E33" s="262"/>
      <c r="F33" s="281"/>
      <c r="G33" s="282"/>
      <c r="H33" s="273"/>
      <c r="I33" s="256"/>
    </row>
    <row r="34" spans="2:9" ht="15.75" customHeight="1" x14ac:dyDescent="0.4">
      <c r="B34" s="283"/>
      <c r="C34" s="259"/>
      <c r="D34" s="259"/>
      <c r="E34" s="259"/>
      <c r="F34" s="276"/>
      <c r="G34" s="273"/>
      <c r="H34" s="273"/>
      <c r="I34" s="256"/>
    </row>
    <row r="35" spans="2:9" ht="15.75" customHeight="1" x14ac:dyDescent="0.4">
      <c r="B35" s="264"/>
      <c r="C35" s="259"/>
      <c r="D35" s="259"/>
      <c r="E35" s="259"/>
      <c r="F35" s="276"/>
      <c r="G35" s="273"/>
      <c r="H35" s="273"/>
      <c r="I35" s="256"/>
    </row>
    <row r="36" spans="2:9" ht="15.75" customHeight="1" x14ac:dyDescent="0.4">
      <c r="B36" s="676" t="s">
        <v>38</v>
      </c>
      <c r="C36" s="677"/>
      <c r="D36" s="677"/>
      <c r="E36" s="677"/>
      <c r="F36" s="677"/>
      <c r="G36" s="686"/>
      <c r="H36" s="284"/>
      <c r="I36" s="256"/>
    </row>
    <row r="37" spans="2:9" ht="15.75" customHeight="1" x14ac:dyDescent="0.4">
      <c r="B37" s="264"/>
      <c r="C37" s="259"/>
      <c r="D37" s="259"/>
      <c r="E37" s="259"/>
      <c r="F37" s="276"/>
      <c r="G37" s="273"/>
      <c r="H37" s="273"/>
      <c r="I37" s="256"/>
    </row>
    <row r="38" spans="2:9" ht="15.75" customHeight="1" x14ac:dyDescent="0.4">
      <c r="B38" s="277" t="s">
        <v>39</v>
      </c>
      <c r="C38" s="291"/>
      <c r="D38" s="267" t="s">
        <v>11</v>
      </c>
      <c r="E38" s="267" t="s">
        <v>71</v>
      </c>
      <c r="F38" s="290">
        <v>0.3</v>
      </c>
      <c r="G38" s="289"/>
      <c r="H38" s="273"/>
      <c r="I38" s="256"/>
    </row>
    <row r="39" spans="2:9" ht="15.75" customHeight="1" x14ac:dyDescent="0.4">
      <c r="B39" s="277"/>
      <c r="C39" s="259"/>
      <c r="D39" s="259"/>
      <c r="E39" s="267"/>
      <c r="F39" s="278"/>
      <c r="G39" s="279"/>
      <c r="H39" s="273"/>
      <c r="I39" s="256"/>
    </row>
    <row r="40" spans="2:9" ht="15.75" customHeight="1" x14ac:dyDescent="0.4">
      <c r="B40" s="277" t="s">
        <v>12</v>
      </c>
      <c r="C40" s="291"/>
      <c r="D40" s="267"/>
      <c r="E40" s="267" t="s">
        <v>9</v>
      </c>
      <c r="F40" s="278"/>
      <c r="G40" s="289"/>
      <c r="H40" s="295"/>
      <c r="I40" s="256"/>
    </row>
    <row r="41" spans="2:9" ht="15.75" customHeight="1" x14ac:dyDescent="0.4">
      <c r="B41" s="277"/>
      <c r="C41" s="259"/>
      <c r="D41" s="267"/>
      <c r="E41" s="267"/>
      <c r="F41" s="278"/>
      <c r="G41" s="279"/>
      <c r="H41" s="296"/>
      <c r="I41" s="256"/>
    </row>
    <row r="42" spans="2:9" ht="15.75" customHeight="1" thickBot="1" x14ac:dyDescent="0.45">
      <c r="B42" s="285"/>
      <c r="C42" s="272"/>
      <c r="D42" s="272"/>
      <c r="E42" s="272"/>
      <c r="F42" s="272"/>
      <c r="G42" s="286"/>
      <c r="H42" s="273"/>
      <c r="I42" s="256"/>
    </row>
    <row r="43" spans="2:9" ht="15.75" customHeight="1" x14ac:dyDescent="0.4">
      <c r="B43" s="264"/>
      <c r="C43" s="259"/>
      <c r="D43" s="259"/>
      <c r="E43" s="259"/>
      <c r="F43" s="259"/>
      <c r="G43" s="259"/>
      <c r="H43" s="273"/>
      <c r="I43" s="256"/>
    </row>
    <row r="44" spans="2:9" ht="15.75" customHeight="1" x14ac:dyDescent="0.4">
      <c r="B44" s="676" t="s">
        <v>72</v>
      </c>
      <c r="C44" s="677"/>
      <c r="D44" s="677"/>
      <c r="E44" s="677"/>
      <c r="F44" s="677"/>
      <c r="G44" s="678"/>
      <c r="H44" s="297"/>
      <c r="I44" s="256"/>
    </row>
    <row r="45" spans="2:9" ht="15.75" customHeight="1" thickBot="1" x14ac:dyDescent="0.45">
      <c r="B45" s="285"/>
      <c r="C45" s="272"/>
      <c r="D45" s="272"/>
      <c r="E45" s="272"/>
      <c r="F45" s="272"/>
      <c r="G45" s="272"/>
      <c r="H45" s="286"/>
      <c r="I45" s="256"/>
    </row>
    <row r="46" spans="2:9" ht="15.75" customHeight="1" x14ac:dyDescent="0.4">
      <c r="B46" s="259"/>
      <c r="C46" s="259"/>
      <c r="D46" s="259"/>
      <c r="E46" s="259"/>
      <c r="F46" s="259"/>
      <c r="G46" s="259"/>
      <c r="H46" s="259"/>
      <c r="I46" s="256"/>
    </row>
    <row r="47" spans="2:9" ht="15.75" customHeight="1" x14ac:dyDescent="0.4">
      <c r="B47" s="259"/>
      <c r="C47" s="259"/>
      <c r="D47" s="259"/>
      <c r="E47" s="259"/>
      <c r="F47" s="259"/>
      <c r="G47" s="259"/>
      <c r="H47" s="259"/>
      <c r="I47" s="256"/>
    </row>
    <row r="48" spans="2:9" ht="15.75" customHeight="1" x14ac:dyDescent="0.4">
      <c r="B48" s="259" t="s">
        <v>41</v>
      </c>
      <c r="C48" s="259"/>
      <c r="D48" s="259"/>
      <c r="E48" s="259"/>
      <c r="F48" s="259"/>
      <c r="G48" s="259"/>
      <c r="H48" s="259"/>
      <c r="I48" s="256"/>
    </row>
    <row r="49" spans="2:9" ht="15.75" customHeight="1" x14ac:dyDescent="0.4">
      <c r="B49" s="259"/>
      <c r="C49" s="259"/>
      <c r="D49" s="259"/>
      <c r="E49" s="259"/>
      <c r="F49" s="259"/>
      <c r="G49" s="259"/>
      <c r="H49" s="259"/>
      <c r="I49" s="256"/>
    </row>
    <row r="50" spans="2:9" ht="15.75" customHeight="1" x14ac:dyDescent="0.4">
      <c r="B50" s="259"/>
      <c r="C50" s="259"/>
      <c r="D50" s="259"/>
      <c r="E50" s="259"/>
      <c r="F50" s="259"/>
      <c r="G50" s="259"/>
      <c r="H50" s="259"/>
      <c r="I50" s="256"/>
    </row>
    <row r="51" spans="2:9" ht="15.75" customHeight="1" x14ac:dyDescent="0.4">
      <c r="B51" s="259"/>
      <c r="C51" s="259"/>
      <c r="D51" s="259"/>
      <c r="E51" s="259"/>
      <c r="F51" s="259"/>
      <c r="G51" s="259"/>
      <c r="H51" s="259"/>
      <c r="I51" s="256"/>
    </row>
    <row r="52" spans="2:9" ht="15.75" customHeight="1" x14ac:dyDescent="0.4">
      <c r="B52" s="259"/>
      <c r="C52" s="259"/>
      <c r="D52" s="259"/>
      <c r="E52" s="259"/>
      <c r="F52" s="259"/>
      <c r="G52" s="259"/>
      <c r="H52" s="259"/>
      <c r="I52" s="256"/>
    </row>
    <row r="53" spans="2:9" ht="15.75" customHeight="1" x14ac:dyDescent="0.4">
      <c r="B53" s="259" t="s">
        <v>42</v>
      </c>
      <c r="C53" s="267" t="s">
        <v>43</v>
      </c>
      <c r="D53" s="259" t="s">
        <v>42</v>
      </c>
      <c r="E53" s="259"/>
      <c r="F53" s="259" t="s">
        <v>5</v>
      </c>
      <c r="G53" s="259" t="s">
        <v>51</v>
      </c>
      <c r="H53" s="259"/>
      <c r="I53" s="256"/>
    </row>
    <row r="54" spans="2:9" ht="15.75" customHeight="1" x14ac:dyDescent="0.4">
      <c r="B54" s="266" t="s">
        <v>45</v>
      </c>
      <c r="C54" s="259" t="s">
        <v>5</v>
      </c>
      <c r="D54" s="266" t="s">
        <v>1</v>
      </c>
      <c r="E54" s="266"/>
      <c r="F54" s="259"/>
      <c r="G54" s="267" t="s">
        <v>46</v>
      </c>
      <c r="H54" s="266"/>
      <c r="I54" s="256"/>
    </row>
    <row r="55" spans="2:9" ht="15.75" customHeight="1" x14ac:dyDescent="0.4">
      <c r="B55" s="259"/>
      <c r="C55" s="259"/>
      <c r="D55" s="259"/>
      <c r="E55" s="259"/>
      <c r="F55" s="259"/>
      <c r="G55" s="259"/>
      <c r="H55" s="259"/>
      <c r="I55" s="256"/>
    </row>
    <row r="56" spans="2:9" ht="22" hidden="1" customHeight="1" x14ac:dyDescent="0.4">
      <c r="B56" s="259"/>
      <c r="C56" s="259"/>
      <c r="D56" s="259"/>
      <c r="E56" s="259"/>
      <c r="F56" s="259"/>
      <c r="G56" s="259"/>
      <c r="H56" s="259"/>
      <c r="I56" s="256"/>
    </row>
    <row r="57" spans="2:9" ht="22" hidden="1" customHeight="1" x14ac:dyDescent="0.4">
      <c r="B57" s="259"/>
      <c r="C57" s="259"/>
      <c r="D57" s="259"/>
      <c r="E57" s="259"/>
      <c r="F57" s="259"/>
      <c r="G57" s="259"/>
      <c r="H57" s="259"/>
      <c r="I57" s="256"/>
    </row>
    <row r="58" spans="2:9" ht="22" hidden="1" x14ac:dyDescent="0.4">
      <c r="B58" s="259"/>
      <c r="C58" s="259"/>
      <c r="D58" s="259"/>
      <c r="E58" s="259"/>
      <c r="F58" s="259"/>
      <c r="G58" s="259"/>
      <c r="H58" s="259"/>
      <c r="I58" s="256"/>
    </row>
    <row r="59" spans="2:9" ht="22" hidden="1" x14ac:dyDescent="0.4">
      <c r="B59" s="259"/>
      <c r="C59" s="259"/>
      <c r="D59" s="259"/>
      <c r="E59" s="259"/>
      <c r="F59" s="259"/>
      <c r="G59" s="259"/>
      <c r="H59" s="259"/>
      <c r="I59" s="256"/>
    </row>
    <row r="60" spans="2:9" ht="22" hidden="1" x14ac:dyDescent="0.4">
      <c r="B60" s="259"/>
      <c r="C60" s="259"/>
      <c r="D60" s="259"/>
      <c r="E60" s="259"/>
      <c r="F60" s="259"/>
      <c r="G60" s="259"/>
      <c r="H60" s="259"/>
      <c r="I60" s="256"/>
    </row>
    <row r="61" spans="2:9" ht="22" hidden="1" x14ac:dyDescent="0.4">
      <c r="B61" s="259"/>
      <c r="C61" s="259"/>
      <c r="D61" s="259"/>
      <c r="E61" s="259"/>
      <c r="F61" s="259"/>
      <c r="G61" s="259"/>
      <c r="H61" s="259"/>
      <c r="I61" s="256"/>
    </row>
    <row r="62" spans="2:9" ht="22" hidden="1" x14ac:dyDescent="0.4">
      <c r="B62" s="259"/>
      <c r="C62" s="259"/>
      <c r="D62" s="259"/>
      <c r="E62" s="259"/>
      <c r="F62" s="259"/>
      <c r="G62" s="259"/>
      <c r="H62" s="259"/>
      <c r="I62" s="256"/>
    </row>
    <row r="63" spans="2:9" ht="22" hidden="1" x14ac:dyDescent="0.4">
      <c r="B63" s="259"/>
      <c r="C63" s="259"/>
      <c r="D63" s="259"/>
      <c r="E63" s="259"/>
      <c r="F63" s="259"/>
      <c r="G63" s="259"/>
      <c r="H63" s="259"/>
      <c r="I63" s="256"/>
    </row>
    <row r="64" spans="2:9" ht="22" hidden="1" x14ac:dyDescent="0.4">
      <c r="B64" s="259"/>
      <c r="C64" s="259"/>
      <c r="D64" s="259"/>
      <c r="E64" s="259"/>
      <c r="F64" s="259"/>
      <c r="G64" s="259"/>
      <c r="H64" s="259"/>
      <c r="I64" s="256"/>
    </row>
    <row r="65" spans="2:9" ht="20" hidden="1" x14ac:dyDescent="0.4">
      <c r="B65" s="259"/>
      <c r="C65" s="259"/>
      <c r="D65" s="259"/>
      <c r="E65" s="259"/>
      <c r="F65" s="259"/>
      <c r="G65" s="259"/>
      <c r="H65" s="259"/>
      <c r="I65" s="258"/>
    </row>
    <row r="66" spans="2:9" ht="20" hidden="1" x14ac:dyDescent="0.4">
      <c r="B66" s="259"/>
      <c r="C66" s="259"/>
      <c r="D66" s="259"/>
      <c r="E66" s="259"/>
      <c r="F66" s="259"/>
      <c r="G66" s="259"/>
      <c r="H66" s="259"/>
      <c r="I66" s="258"/>
    </row>
    <row r="67" spans="2:9" ht="20" hidden="1" x14ac:dyDescent="0.4">
      <c r="B67" s="259"/>
      <c r="C67" s="259"/>
      <c r="D67" s="259"/>
      <c r="E67" s="259"/>
      <c r="F67" s="259"/>
      <c r="G67" s="259"/>
      <c r="H67" s="259"/>
      <c r="I67" s="258"/>
    </row>
    <row r="68" spans="2:9" ht="20" hidden="1" x14ac:dyDescent="0.4">
      <c r="B68" s="259"/>
      <c r="C68" s="259"/>
      <c r="D68" s="259"/>
      <c r="E68" s="259"/>
      <c r="F68" s="259"/>
      <c r="G68" s="259"/>
      <c r="H68" s="259"/>
      <c r="I68" s="258"/>
    </row>
    <row r="69" spans="2:9" ht="20" hidden="1" x14ac:dyDescent="0.4">
      <c r="B69" s="259"/>
      <c r="C69" s="259"/>
      <c r="D69" s="259"/>
      <c r="E69" s="259"/>
      <c r="F69" s="259"/>
      <c r="G69" s="259"/>
      <c r="H69" s="259"/>
      <c r="I69" s="258"/>
    </row>
    <row r="70" spans="2:9" ht="20" hidden="1" x14ac:dyDescent="0.4">
      <c r="B70" s="259"/>
      <c r="C70" s="259"/>
      <c r="D70" s="259"/>
      <c r="E70" s="259"/>
      <c r="F70" s="259"/>
      <c r="G70" s="259"/>
      <c r="H70" s="259"/>
      <c r="I70" s="258"/>
    </row>
    <row r="71" spans="2:9" ht="20" hidden="1" x14ac:dyDescent="0.4">
      <c r="B71" s="259"/>
      <c r="C71" s="259"/>
      <c r="D71" s="259"/>
      <c r="E71" s="259"/>
      <c r="F71" s="259"/>
      <c r="G71" s="259"/>
      <c r="H71" s="259"/>
      <c r="I71" s="258"/>
    </row>
    <row r="72" spans="2:9" ht="20" hidden="1" x14ac:dyDescent="0.4">
      <c r="B72" s="259"/>
      <c r="C72" s="259"/>
      <c r="D72" s="259"/>
      <c r="E72" s="259"/>
      <c r="F72" s="259"/>
      <c r="G72" s="259"/>
      <c r="H72" s="259"/>
      <c r="I72" s="258"/>
    </row>
    <row r="73" spans="2:9" ht="20" hidden="1" x14ac:dyDescent="0.4">
      <c r="B73" s="259"/>
      <c r="C73" s="259"/>
      <c r="D73" s="259"/>
      <c r="E73" s="259"/>
      <c r="F73" s="259"/>
      <c r="G73" s="259"/>
      <c r="H73" s="259"/>
      <c r="I73" s="258"/>
    </row>
    <row r="74" spans="2:9" ht="20" hidden="1" x14ac:dyDescent="0.4">
      <c r="B74" s="259"/>
      <c r="C74" s="259"/>
      <c r="D74" s="259"/>
      <c r="E74" s="259"/>
      <c r="F74" s="259"/>
      <c r="G74" s="259"/>
      <c r="H74" s="259"/>
      <c r="I74" s="258"/>
    </row>
    <row r="75" spans="2:9" ht="20" hidden="1" x14ac:dyDescent="0.4">
      <c r="B75" s="259"/>
      <c r="C75" s="259"/>
      <c r="D75" s="259"/>
      <c r="E75" s="259"/>
      <c r="F75" s="259"/>
      <c r="G75" s="259"/>
      <c r="H75" s="259"/>
      <c r="I75" s="258"/>
    </row>
    <row r="76" spans="2:9" ht="20" hidden="1" x14ac:dyDescent="0.4">
      <c r="B76" s="259"/>
      <c r="C76" s="259"/>
      <c r="D76" s="259"/>
      <c r="E76" s="259"/>
      <c r="F76" s="259"/>
      <c r="G76" s="259"/>
      <c r="H76" s="259"/>
      <c r="I76" s="258"/>
    </row>
    <row r="77" spans="2:9" ht="20" hidden="1" x14ac:dyDescent="0.4">
      <c r="B77" s="259"/>
      <c r="C77" s="259"/>
      <c r="D77" s="259"/>
      <c r="E77" s="259"/>
      <c r="F77" s="259"/>
      <c r="G77" s="259"/>
      <c r="H77" s="259"/>
      <c r="I77" s="258"/>
    </row>
    <row r="78" spans="2:9" ht="20" hidden="1" x14ac:dyDescent="0.4">
      <c r="B78" s="259"/>
      <c r="C78" s="259"/>
      <c r="D78" s="259"/>
      <c r="E78" s="259"/>
      <c r="F78" s="259"/>
      <c r="G78" s="259"/>
      <c r="H78" s="259"/>
      <c r="I78" s="258"/>
    </row>
    <row r="79" spans="2:9" ht="20" hidden="1" x14ac:dyDescent="0.4">
      <c r="B79" s="259"/>
      <c r="C79" s="259"/>
      <c r="D79" s="259"/>
      <c r="E79" s="259"/>
      <c r="F79" s="259"/>
      <c r="G79" s="259"/>
      <c r="H79" s="259"/>
      <c r="I79" s="258"/>
    </row>
    <row r="80" spans="2:9" ht="20" hidden="1" x14ac:dyDescent="0.4">
      <c r="B80" s="259"/>
      <c r="C80" s="259"/>
      <c r="D80" s="259"/>
      <c r="E80" s="259"/>
      <c r="F80" s="259"/>
      <c r="G80" s="259"/>
      <c r="H80" s="259"/>
      <c r="I80" s="258"/>
    </row>
    <row r="81" spans="2:9" ht="20" hidden="1" x14ac:dyDescent="0.4">
      <c r="B81" s="259"/>
      <c r="C81" s="259"/>
      <c r="D81" s="259"/>
      <c r="E81" s="259"/>
      <c r="F81" s="259"/>
      <c r="G81" s="259"/>
      <c r="H81" s="259"/>
      <c r="I81" s="258"/>
    </row>
    <row r="82" spans="2:9" ht="20" hidden="1" x14ac:dyDescent="0.4">
      <c r="B82" s="259"/>
      <c r="C82" s="259"/>
      <c r="D82" s="259"/>
      <c r="E82" s="259"/>
      <c r="F82" s="259"/>
      <c r="G82" s="259"/>
      <c r="H82" s="259"/>
      <c r="I82" s="258"/>
    </row>
    <row r="83" spans="2:9" ht="20" hidden="1" x14ac:dyDescent="0.4">
      <c r="B83" s="259"/>
      <c r="C83" s="259"/>
      <c r="D83" s="259"/>
      <c r="E83" s="259"/>
      <c r="F83" s="259"/>
      <c r="G83" s="259"/>
      <c r="H83" s="259"/>
      <c r="I83" s="258"/>
    </row>
    <row r="84" spans="2:9" ht="20" hidden="1" x14ac:dyDescent="0.4">
      <c r="B84" s="259"/>
      <c r="C84" s="259"/>
      <c r="D84" s="259"/>
      <c r="E84" s="259"/>
      <c r="F84" s="259"/>
      <c r="G84" s="259"/>
      <c r="H84" s="259"/>
      <c r="I84" s="258"/>
    </row>
    <row r="85" spans="2:9" ht="20" hidden="1" x14ac:dyDescent="0.4">
      <c r="B85" s="259"/>
      <c r="C85" s="259"/>
      <c r="D85" s="259"/>
      <c r="E85" s="259"/>
      <c r="F85" s="259"/>
      <c r="G85" s="259"/>
      <c r="H85" s="259"/>
      <c r="I85" s="258"/>
    </row>
    <row r="86" spans="2:9" ht="20" hidden="1" x14ac:dyDescent="0.4">
      <c r="B86" s="259"/>
      <c r="C86" s="259"/>
      <c r="D86" s="259"/>
      <c r="E86" s="259"/>
      <c r="F86" s="259"/>
      <c r="G86" s="259"/>
      <c r="H86" s="259"/>
      <c r="I86" s="258"/>
    </row>
    <row r="87" spans="2:9" ht="20" hidden="1" x14ac:dyDescent="0.4">
      <c r="B87" s="259"/>
      <c r="C87" s="259"/>
      <c r="D87" s="259"/>
      <c r="E87" s="259"/>
      <c r="F87" s="259"/>
      <c r="G87" s="259"/>
      <c r="H87" s="259"/>
      <c r="I87" s="258"/>
    </row>
    <row r="88" spans="2:9" ht="20" hidden="1" x14ac:dyDescent="0.4">
      <c r="B88" s="259"/>
      <c r="C88" s="259"/>
      <c r="D88" s="259"/>
      <c r="E88" s="259"/>
      <c r="F88" s="259"/>
      <c r="G88" s="259"/>
      <c r="H88" s="259"/>
      <c r="I88" s="258"/>
    </row>
    <row r="89" spans="2:9" ht="15.5" x14ac:dyDescent="0.35">
      <c r="B89" s="259"/>
      <c r="C89" s="259"/>
      <c r="D89" s="259"/>
      <c r="E89" s="259"/>
      <c r="F89" s="259"/>
      <c r="G89" s="259"/>
      <c r="H89" s="259"/>
    </row>
  </sheetData>
  <sheetProtection algorithmName="SHA-512" hashValue="aJKnueRMnWrIKNFrrXMiRVQ1F8g2HCEelD51DBS6e15jbMMWLD4vTDgxmbqnqlyVCq1QcVhszdb0hczbOBek0Q==" saltValue="iJqat768m6Sp5IfJFWIeIA==" spinCount="100000" sheet="1" selectLockedCells="1"/>
  <mergeCells count="15">
    <mergeCell ref="B1:H1"/>
    <mergeCell ref="B25:G25"/>
    <mergeCell ref="C11:C12"/>
    <mergeCell ref="E11:E12"/>
    <mergeCell ref="E14:E15"/>
    <mergeCell ref="C5:H5"/>
    <mergeCell ref="B18:B19"/>
    <mergeCell ref="B44:G44"/>
    <mergeCell ref="C19:H19"/>
    <mergeCell ref="B27:G27"/>
    <mergeCell ref="G14:G15"/>
    <mergeCell ref="B36:G36"/>
    <mergeCell ref="C14:C15"/>
    <mergeCell ref="H14:H15"/>
    <mergeCell ref="C18:H18"/>
  </mergeCells>
  <phoneticPr fontId="4" type="noConversion"/>
  <dataValidations count="2">
    <dataValidation type="time" allowBlank="1" showInputMessage="1" showErrorMessage="1" errorTitle="Hinweis zur Eingabe" error="Bitte geben Sie die Uhrzeit mit Doppelpunkt ein; z.B. 15:00." sqref="E11:E12 E14:E15" xr:uid="{00000000-0002-0000-0800-000000000000}">
      <formula1>0</formula1>
      <formula2>0.999305555555556</formula2>
    </dataValidation>
    <dataValidation type="date" allowBlank="1" showInputMessage="1" showErrorMessage="1" errorTitle="Hinweis zur Eingabe" error="Sie haben ein Datum erfasst, welches nicht dem erforderlichen Datumsformat entspricht, z.B. 01.01.2026 oder außerhalb des Jahres 2026 liegt._x000a__x000a_Bitte berichtigen Sie Ihre Eingabe." sqref="C14:C15 C11:C12" xr:uid="{00000000-0002-0000-0800-000001000000}">
      <formula1>46023</formula1>
      <formula2>46397</formula2>
    </dataValidation>
  </dataValidations>
  <printOptions horizontalCentered="1" verticalCentered="1"/>
  <pageMargins left="0.78740157480314965" right="0.19685039370078741" top="0.19685039370078741" bottom="0.39370078740157483" header="0" footer="0"/>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vt:i4>
      </vt:variant>
    </vt:vector>
  </HeadingPairs>
  <TitlesOfParts>
    <vt:vector size="15" baseType="lpstr">
      <vt:lpstr>Version_Hinweise</vt:lpstr>
      <vt:lpstr>Inhalt</vt:lpstr>
      <vt:lpstr>Empfehlung</vt:lpstr>
      <vt:lpstr>Beispiele</vt:lpstr>
      <vt:lpstr>RK eintägig (mit Berechnung)</vt:lpstr>
      <vt:lpstr>RK mehrtägig (mit Berechnung)</vt:lpstr>
      <vt:lpstr>RK Monat 1</vt:lpstr>
      <vt:lpstr>RK Monat 2</vt:lpstr>
      <vt:lpstr>RK eintägig</vt:lpstr>
      <vt:lpstr>RK mehrtägig</vt:lpstr>
      <vt:lpstr>RK quer</vt:lpstr>
      <vt:lpstr>Beispiele!Druckbereich</vt:lpstr>
      <vt:lpstr>Empfehlung!Druckbereich</vt:lpstr>
      <vt:lpstr>'RK eintägig (mit Berechnung)'!Druckbereich</vt:lpstr>
      <vt:lpstr>'RK mehrtägig (mit Berechnung)'!Druckbereich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Reisekosten 2014</dc:title>
  <dc:creator>Duwe, Thomas</dc:creator>
  <cp:lastModifiedBy>Duwe, Thomas</cp:lastModifiedBy>
  <cp:lastPrinted>2021-01-04T15:07:30Z</cp:lastPrinted>
  <dcterms:created xsi:type="dcterms:W3CDTF">2002-10-06T12:26:19Z</dcterms:created>
  <dcterms:modified xsi:type="dcterms:W3CDTF">2025-12-23T08:53:30Z</dcterms:modified>
</cp:coreProperties>
</file>